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VRN - Vedlejší a ostatní ..." sheetId="2" r:id="rId2"/>
    <sheet name="01_00 - Bourání" sheetId="3" r:id="rId3"/>
    <sheet name="01_01 - Architektonicko-s..." sheetId="4" r:id="rId4"/>
    <sheet name="01_03 - Zařízení vzduchot..." sheetId="5" r:id="rId5"/>
    <sheet name="01_04 - Zařízení silnopro..." sheetId="6" r:id="rId6"/>
    <sheet name="Pokyny pro vyplnění" sheetId="7" r:id="rId7"/>
  </sheets>
  <definedNames>
    <definedName name="_xlnm.Print_Area" localSheetId="0">'Rekapitulace stavby'!$D$4:$AO$33,'Rekapitulace stavby'!$C$39:$AQ$59</definedName>
    <definedName name="_xlnm.Print_Titles" localSheetId="0">'Rekapitulace stavby'!$49:$49</definedName>
    <definedName name="_xlnm._FilterDatabase" localSheetId="1" hidden="1">'VRN - Vedlejší a ostatní ...'!$C$83:$K$102</definedName>
    <definedName name="_xlnm.Print_Area" localSheetId="1">'VRN - Vedlejší a ostatní ...'!$C$4:$J$38,'VRN - Vedlejší a ostatní ...'!$C$44:$J$63,'VRN - Vedlejší a ostatní ...'!$C$69:$K$102</definedName>
    <definedName name="_xlnm.Print_Titles" localSheetId="1">'VRN - Vedlejší a ostatní ...'!$83:$83</definedName>
    <definedName name="_xlnm._FilterDatabase" localSheetId="2" hidden="1">'01_00 - Bourání'!$C$89:$K$286</definedName>
    <definedName name="_xlnm.Print_Area" localSheetId="2">'01_00 - Bourání'!$C$4:$J$38,'01_00 - Bourání'!$C$44:$J$69,'01_00 - Bourání'!$C$75:$K$286</definedName>
    <definedName name="_xlnm.Print_Titles" localSheetId="2">'01_00 - Bourání'!$89:$89</definedName>
    <definedName name="_xlnm._FilterDatabase" localSheetId="3" hidden="1">'01_01 - Architektonicko-s...'!$C$95:$K$301</definedName>
    <definedName name="_xlnm.Print_Area" localSheetId="3">'01_01 - Architektonicko-s...'!$C$4:$J$38,'01_01 - Architektonicko-s...'!$C$44:$J$75,'01_01 - Architektonicko-s...'!$C$81:$K$301</definedName>
    <definedName name="_xlnm.Print_Titles" localSheetId="3">'01_01 - Architektonicko-s...'!$95:$95</definedName>
    <definedName name="_xlnm._FilterDatabase" localSheetId="4" hidden="1">'01_03 - Zařízení vzduchot...'!$C$84:$K$136</definedName>
    <definedName name="_xlnm.Print_Area" localSheetId="4">'01_03 - Zařízení vzduchot...'!$C$4:$J$38,'01_03 - Zařízení vzduchot...'!$C$44:$J$64,'01_03 - Zařízení vzduchot...'!$C$70:$K$136</definedName>
    <definedName name="_xlnm.Print_Titles" localSheetId="4">'01_03 - Zařízení vzduchot...'!$84:$84</definedName>
    <definedName name="_xlnm._FilterDatabase" localSheetId="5" hidden="1">'01_04 - Zařízení silnopro...'!$C$86:$K$178</definedName>
    <definedName name="_xlnm.Print_Area" localSheetId="5">'01_04 - Zařízení silnopro...'!$C$4:$J$38,'01_04 - Zařízení silnopro...'!$C$44:$J$66,'01_04 - Zařízení silnopro...'!$C$72:$K$178</definedName>
    <definedName name="_xlnm.Print_Titles" localSheetId="5">'01_04 - Zařízení silnopro...'!$86:$86</definedName>
    <definedName name="_xlnm.Print_Area" localSheetId="6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8"/>
  <c r="AX58"/>
  <c i="6"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T168"/>
  <c r="R169"/>
  <c r="R168"/>
  <c r="P169"/>
  <c r="P168"/>
  <c r="BK169"/>
  <c r="BK168"/>
  <c r="J168"/>
  <c r="J169"/>
  <c r="BE169"/>
  <c r="J65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T151"/>
  <c r="R152"/>
  <c r="R151"/>
  <c r="P152"/>
  <c r="P151"/>
  <c r="BK152"/>
  <c r="BK151"/>
  <c r="J151"/>
  <c r="J152"/>
  <c r="BE152"/>
  <c r="J64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T142"/>
  <c r="R143"/>
  <c r="R142"/>
  <c r="P143"/>
  <c r="P142"/>
  <c r="BK143"/>
  <c r="BK142"/>
  <c r="J142"/>
  <c r="J143"/>
  <c r="BE143"/>
  <c r="J6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0"/>
  <c r="F36"/>
  <c i="1" r="BD58"/>
  <c i="6" r="BH90"/>
  <c r="F35"/>
  <c i="1" r="BC58"/>
  <c i="6" r="BG90"/>
  <c r="F34"/>
  <c i="1" r="BB58"/>
  <c i="6" r="BF90"/>
  <c r="J33"/>
  <c i="1" r="AW58"/>
  <c i="6" r="F33"/>
  <c i="1" r="BA58"/>
  <c i="6" r="T90"/>
  <c r="T89"/>
  <c r="T88"/>
  <c r="T87"/>
  <c r="R90"/>
  <c r="R89"/>
  <c r="R88"/>
  <c r="R87"/>
  <c r="P90"/>
  <c r="P89"/>
  <c r="P88"/>
  <c r="P87"/>
  <c i="1" r="AU58"/>
  <c i="6" r="BK90"/>
  <c r="BK89"/>
  <c r="J89"/>
  <c r="BK88"/>
  <c r="J88"/>
  <c r="BK87"/>
  <c r="J87"/>
  <c r="J60"/>
  <c r="J29"/>
  <c i="1" r="AG58"/>
  <c i="6" r="J90"/>
  <c r="BE90"/>
  <c r="J32"/>
  <c i="1" r="AV58"/>
  <c i="6" r="F32"/>
  <c i="1" r="AZ58"/>
  <c i="6" r="J62"/>
  <c r="J61"/>
  <c r="J83"/>
  <c r="F83"/>
  <c r="F81"/>
  <c r="E79"/>
  <c r="J55"/>
  <c r="F55"/>
  <c r="F53"/>
  <c r="E51"/>
  <c r="J38"/>
  <c r="J20"/>
  <c r="E20"/>
  <c r="F84"/>
  <c r="F56"/>
  <c r="J19"/>
  <c r="J14"/>
  <c r="J81"/>
  <c r="J53"/>
  <c r="E7"/>
  <c r="E75"/>
  <c r="E47"/>
  <c i="1" r="AY57"/>
  <c r="AX57"/>
  <c i="5"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8"/>
  <c r="BH128"/>
  <c r="BG128"/>
  <c r="BF128"/>
  <c r="T128"/>
  <c r="T127"/>
  <c r="R128"/>
  <c r="R127"/>
  <c r="P128"/>
  <c r="P127"/>
  <c r="BK128"/>
  <c r="BK127"/>
  <c r="J127"/>
  <c r="J128"/>
  <c r="BE128"/>
  <c r="J63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F36"/>
  <c i="1" r="BD57"/>
  <c i="5" r="BH88"/>
  <c r="F35"/>
  <c i="1" r="BC57"/>
  <c i="5" r="BG88"/>
  <c r="F34"/>
  <c i="1" r="BB57"/>
  <c i="5" r="BF88"/>
  <c r="J33"/>
  <c i="1" r="AW57"/>
  <c i="5" r="F33"/>
  <c i="1" r="BA57"/>
  <c i="5" r="T88"/>
  <c r="T87"/>
  <c r="T86"/>
  <c r="T85"/>
  <c r="R88"/>
  <c r="R87"/>
  <c r="R86"/>
  <c r="R85"/>
  <c r="P88"/>
  <c r="P87"/>
  <c r="P86"/>
  <c r="P85"/>
  <c i="1" r="AU57"/>
  <c i="5" r="BK88"/>
  <c r="BK87"/>
  <c r="J87"/>
  <c r="BK86"/>
  <c r="J86"/>
  <c r="BK85"/>
  <c r="J85"/>
  <c r="J60"/>
  <c r="J29"/>
  <c i="1" r="AG57"/>
  <c i="5" r="J88"/>
  <c r="BE88"/>
  <c r="J32"/>
  <c i="1" r="AV57"/>
  <c i="5" r="F32"/>
  <c i="1" r="AZ57"/>
  <c i="5" r="J62"/>
  <c r="J61"/>
  <c r="J81"/>
  <c r="F81"/>
  <c r="F79"/>
  <c r="E77"/>
  <c r="J55"/>
  <c r="F55"/>
  <c r="F53"/>
  <c r="E51"/>
  <c r="J38"/>
  <c r="J20"/>
  <c r="E20"/>
  <c r="F82"/>
  <c r="F56"/>
  <c r="J19"/>
  <c r="J14"/>
  <c r="J79"/>
  <c r="J53"/>
  <c r="E7"/>
  <c r="E73"/>
  <c r="E47"/>
  <c i="1" r="AY56"/>
  <c r="AX56"/>
  <c i="4" r="BI300"/>
  <c r="BH300"/>
  <c r="BG300"/>
  <c r="BF300"/>
  <c r="T300"/>
  <c r="T299"/>
  <c r="T298"/>
  <c r="R300"/>
  <c r="R299"/>
  <c r="R298"/>
  <c r="P300"/>
  <c r="P299"/>
  <c r="P298"/>
  <c r="BK300"/>
  <c r="BK299"/>
  <c r="J299"/>
  <c r="BK298"/>
  <c r="J298"/>
  <c r="J300"/>
  <c r="BE300"/>
  <c r="J74"/>
  <c r="J73"/>
  <c r="BI296"/>
  <c r="BH296"/>
  <c r="BG296"/>
  <c r="BF296"/>
  <c r="T296"/>
  <c r="R296"/>
  <c r="P296"/>
  <c r="BK296"/>
  <c r="J296"/>
  <c r="BE296"/>
  <c r="BI292"/>
  <c r="BH292"/>
  <c r="BG292"/>
  <c r="BF292"/>
  <c r="T292"/>
  <c r="R292"/>
  <c r="P292"/>
  <c r="BK292"/>
  <c r="J292"/>
  <c r="BE292"/>
  <c r="BI288"/>
  <c r="BH288"/>
  <c r="BG288"/>
  <c r="BF288"/>
  <c r="T288"/>
  <c r="R288"/>
  <c r="P288"/>
  <c r="BK288"/>
  <c r="J288"/>
  <c r="BE288"/>
  <c r="BI283"/>
  <c r="BH283"/>
  <c r="BG283"/>
  <c r="BF283"/>
  <c r="T283"/>
  <c r="T282"/>
  <c r="R283"/>
  <c r="R282"/>
  <c r="P283"/>
  <c r="P282"/>
  <c r="BK283"/>
  <c r="BK282"/>
  <c r="J282"/>
  <c r="J283"/>
  <c r="BE283"/>
  <c r="J72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3"/>
  <c r="BH263"/>
  <c r="BG263"/>
  <c r="BF263"/>
  <c r="T263"/>
  <c r="T262"/>
  <c r="R263"/>
  <c r="R262"/>
  <c r="P263"/>
  <c r="P262"/>
  <c r="BK263"/>
  <c r="BK262"/>
  <c r="J262"/>
  <c r="J263"/>
  <c r="BE263"/>
  <c r="J71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T250"/>
  <c r="R251"/>
  <c r="R250"/>
  <c r="P251"/>
  <c r="P250"/>
  <c r="BK251"/>
  <c r="BK250"/>
  <c r="J250"/>
  <c r="J251"/>
  <c r="BE251"/>
  <c r="J70"/>
  <c r="BI246"/>
  <c r="BH246"/>
  <c r="BG246"/>
  <c r="BF246"/>
  <c r="T246"/>
  <c r="T245"/>
  <c r="T244"/>
  <c r="R246"/>
  <c r="R245"/>
  <c r="R244"/>
  <c r="P246"/>
  <c r="P245"/>
  <c r="P244"/>
  <c r="BK246"/>
  <c r="BK245"/>
  <c r="J245"/>
  <c r="BK244"/>
  <c r="J244"/>
  <c r="J246"/>
  <c r="BE246"/>
  <c r="J69"/>
  <c r="J68"/>
  <c r="BI242"/>
  <c r="BH242"/>
  <c r="BG242"/>
  <c r="BF242"/>
  <c r="T242"/>
  <c r="T241"/>
  <c r="R242"/>
  <c r="R241"/>
  <c r="P242"/>
  <c r="P241"/>
  <c r="BK242"/>
  <c r="BK241"/>
  <c r="J241"/>
  <c r="J242"/>
  <c r="BE242"/>
  <c r="J67"/>
  <c r="BI229"/>
  <c r="BH229"/>
  <c r="BG229"/>
  <c r="BF229"/>
  <c r="T229"/>
  <c r="R229"/>
  <c r="P229"/>
  <c r="BK229"/>
  <c r="J229"/>
  <c r="BE229"/>
  <c r="BI216"/>
  <c r="BH216"/>
  <c r="BG216"/>
  <c r="BF216"/>
  <c r="T216"/>
  <c r="T215"/>
  <c r="R216"/>
  <c r="R215"/>
  <c r="P216"/>
  <c r="P215"/>
  <c r="BK216"/>
  <c r="BK215"/>
  <c r="J215"/>
  <c r="J216"/>
  <c r="BE216"/>
  <c r="J6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08"/>
  <c r="BH208"/>
  <c r="BG208"/>
  <c r="BF208"/>
  <c r="T208"/>
  <c r="R208"/>
  <c r="P208"/>
  <c r="BK208"/>
  <c r="J208"/>
  <c r="BE208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4"/>
  <c r="BH194"/>
  <c r="BG194"/>
  <c r="BF194"/>
  <c r="T194"/>
  <c r="R194"/>
  <c r="P194"/>
  <c r="BK194"/>
  <c r="J194"/>
  <c r="BE194"/>
  <c r="BI183"/>
  <c r="BH183"/>
  <c r="BG183"/>
  <c r="BF183"/>
  <c r="T183"/>
  <c r="R183"/>
  <c r="P183"/>
  <c r="BK183"/>
  <c r="J183"/>
  <c r="BE183"/>
  <c r="BI178"/>
  <c r="BH178"/>
  <c r="BG178"/>
  <c r="BF178"/>
  <c r="T178"/>
  <c r="T177"/>
  <c r="R178"/>
  <c r="R177"/>
  <c r="P178"/>
  <c r="P177"/>
  <c r="BK178"/>
  <c r="BK177"/>
  <c r="J177"/>
  <c r="J178"/>
  <c r="BE178"/>
  <c r="J65"/>
  <c r="BI171"/>
  <c r="BH171"/>
  <c r="BG171"/>
  <c r="BF171"/>
  <c r="T171"/>
  <c r="R171"/>
  <c r="P171"/>
  <c r="BK171"/>
  <c r="J171"/>
  <c r="BE171"/>
  <c r="BI165"/>
  <c r="BH165"/>
  <c r="BG165"/>
  <c r="BF165"/>
  <c r="T165"/>
  <c r="R165"/>
  <c r="P165"/>
  <c r="BK165"/>
  <c r="J165"/>
  <c r="BE165"/>
  <c r="BI158"/>
  <c r="BH158"/>
  <c r="BG158"/>
  <c r="BF158"/>
  <c r="T158"/>
  <c r="R158"/>
  <c r="P158"/>
  <c r="BK158"/>
  <c r="J158"/>
  <c r="BE158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5"/>
  <c r="BH145"/>
  <c r="BG145"/>
  <c r="BF145"/>
  <c r="T145"/>
  <c r="R145"/>
  <c r="P145"/>
  <c r="BK145"/>
  <c r="J145"/>
  <c r="BE145"/>
  <c r="BI138"/>
  <c r="BH138"/>
  <c r="BG138"/>
  <c r="BF138"/>
  <c r="T138"/>
  <c r="T137"/>
  <c r="R138"/>
  <c r="R137"/>
  <c r="P138"/>
  <c r="P137"/>
  <c r="BK138"/>
  <c r="BK137"/>
  <c r="J137"/>
  <c r="J138"/>
  <c r="BE138"/>
  <c r="J64"/>
  <c r="BI132"/>
  <c r="BH132"/>
  <c r="BG132"/>
  <c r="BF132"/>
  <c r="T132"/>
  <c r="R132"/>
  <c r="P132"/>
  <c r="BK132"/>
  <c r="J132"/>
  <c r="BE132"/>
  <c r="BI127"/>
  <c r="BH127"/>
  <c r="BG127"/>
  <c r="BF127"/>
  <c r="T127"/>
  <c r="R127"/>
  <c r="P127"/>
  <c r="BK127"/>
  <c r="J127"/>
  <c r="BE127"/>
  <c r="BI123"/>
  <c r="BH123"/>
  <c r="BG123"/>
  <c r="BF123"/>
  <c r="T123"/>
  <c r="T122"/>
  <c r="R123"/>
  <c r="R122"/>
  <c r="P123"/>
  <c r="P122"/>
  <c r="BK123"/>
  <c r="BK122"/>
  <c r="J122"/>
  <c r="J123"/>
  <c r="BE123"/>
  <c r="J63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99"/>
  <c r="F36"/>
  <c i="1" r="BD56"/>
  <c i="4" r="BH99"/>
  <c r="F35"/>
  <c i="1" r="BC56"/>
  <c i="4" r="BG99"/>
  <c r="F34"/>
  <c i="1" r="BB56"/>
  <c i="4" r="BF99"/>
  <c r="J33"/>
  <c i="1" r="AW56"/>
  <c i="4" r="F33"/>
  <c i="1" r="BA56"/>
  <c i="4" r="T99"/>
  <c r="T98"/>
  <c r="T97"/>
  <c r="T96"/>
  <c r="R99"/>
  <c r="R98"/>
  <c r="R97"/>
  <c r="R96"/>
  <c r="P99"/>
  <c r="P98"/>
  <c r="P97"/>
  <c r="P96"/>
  <c i="1" r="AU56"/>
  <c i="4" r="BK99"/>
  <c r="BK98"/>
  <c r="J98"/>
  <c r="BK97"/>
  <c r="J97"/>
  <c r="BK96"/>
  <c r="J96"/>
  <c r="J60"/>
  <c r="J29"/>
  <c i="1" r="AG56"/>
  <c i="4" r="J99"/>
  <c r="BE99"/>
  <c r="J32"/>
  <c i="1" r="AV56"/>
  <c i="4" r="F32"/>
  <c i="1" r="AZ56"/>
  <c i="4" r="J62"/>
  <c r="J61"/>
  <c r="J92"/>
  <c r="F92"/>
  <c r="F90"/>
  <c r="E88"/>
  <c r="J55"/>
  <c r="F55"/>
  <c r="F53"/>
  <c r="E51"/>
  <c r="J38"/>
  <c r="J20"/>
  <c r="E20"/>
  <c r="F93"/>
  <c r="F56"/>
  <c r="J19"/>
  <c r="J14"/>
  <c r="J90"/>
  <c r="J53"/>
  <c r="E7"/>
  <c r="E84"/>
  <c r="E47"/>
  <c i="1" r="AY55"/>
  <c r="AX55"/>
  <c i="3" r="BI274"/>
  <c r="BH274"/>
  <c r="BG274"/>
  <c r="BF274"/>
  <c r="T274"/>
  <c r="T273"/>
  <c r="T272"/>
  <c r="R274"/>
  <c r="R273"/>
  <c r="R272"/>
  <c r="P274"/>
  <c r="P273"/>
  <c r="P272"/>
  <c r="BK274"/>
  <c r="BK273"/>
  <c r="J273"/>
  <c r="BK272"/>
  <c r="J272"/>
  <c r="J274"/>
  <c r="BE274"/>
  <c r="J68"/>
  <c r="J67"/>
  <c r="BI270"/>
  <c r="BH270"/>
  <c r="BG270"/>
  <c r="BF270"/>
  <c r="T270"/>
  <c r="T269"/>
  <c r="R270"/>
  <c r="R269"/>
  <c r="P270"/>
  <c r="P269"/>
  <c r="BK270"/>
  <c r="BK269"/>
  <c r="J269"/>
  <c r="J270"/>
  <c r="BE270"/>
  <c r="J66"/>
  <c r="BI265"/>
  <c r="BH265"/>
  <c r="BG265"/>
  <c r="BF265"/>
  <c r="T265"/>
  <c r="R265"/>
  <c r="P265"/>
  <c r="BK265"/>
  <c r="J265"/>
  <c r="BE265"/>
  <c r="BI260"/>
  <c r="BH260"/>
  <c r="BG260"/>
  <c r="BF260"/>
  <c r="T260"/>
  <c r="R260"/>
  <c r="P260"/>
  <c r="BK260"/>
  <c r="J260"/>
  <c r="BE260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49"/>
  <c r="BH249"/>
  <c r="BG249"/>
  <c r="BF249"/>
  <c r="T249"/>
  <c r="T248"/>
  <c r="R249"/>
  <c r="R248"/>
  <c r="P249"/>
  <c r="P248"/>
  <c r="BK249"/>
  <c r="BK248"/>
  <c r="J248"/>
  <c r="J249"/>
  <c r="BE249"/>
  <c r="J65"/>
  <c r="BI238"/>
  <c r="BH238"/>
  <c r="BG238"/>
  <c r="BF238"/>
  <c r="T238"/>
  <c r="R238"/>
  <c r="P238"/>
  <c r="BK238"/>
  <c r="J238"/>
  <c r="BE238"/>
  <c r="BI229"/>
  <c r="BH229"/>
  <c r="BG229"/>
  <c r="BF229"/>
  <c r="T229"/>
  <c r="R229"/>
  <c r="P229"/>
  <c r="BK229"/>
  <c r="J229"/>
  <c r="BE229"/>
  <c r="BI223"/>
  <c r="BH223"/>
  <c r="BG223"/>
  <c r="BF223"/>
  <c r="T223"/>
  <c r="R223"/>
  <c r="P223"/>
  <c r="BK223"/>
  <c r="J223"/>
  <c r="BE223"/>
  <c r="BI216"/>
  <c r="BH216"/>
  <c r="BG216"/>
  <c r="BF216"/>
  <c r="T216"/>
  <c r="R216"/>
  <c r="P216"/>
  <c r="BK216"/>
  <c r="J216"/>
  <c r="BE216"/>
  <c r="BI211"/>
  <c r="BH211"/>
  <c r="BG211"/>
  <c r="BF211"/>
  <c r="T211"/>
  <c r="R211"/>
  <c r="P211"/>
  <c r="BK211"/>
  <c r="J211"/>
  <c r="BE211"/>
  <c r="BI204"/>
  <c r="BH204"/>
  <c r="BG204"/>
  <c r="BF204"/>
  <c r="T204"/>
  <c r="R204"/>
  <c r="P204"/>
  <c r="BK204"/>
  <c r="J204"/>
  <c r="BE204"/>
  <c r="BI196"/>
  <c r="BH196"/>
  <c r="BG196"/>
  <c r="BF196"/>
  <c r="T196"/>
  <c r="R196"/>
  <c r="P196"/>
  <c r="BK196"/>
  <c r="J196"/>
  <c r="BE196"/>
  <c r="BI192"/>
  <c r="BH192"/>
  <c r="BG192"/>
  <c r="BF192"/>
  <c r="T192"/>
  <c r="R192"/>
  <c r="P192"/>
  <c r="BK192"/>
  <c r="J192"/>
  <c r="BE192"/>
  <c r="BI187"/>
  <c r="BH187"/>
  <c r="BG187"/>
  <c r="BF187"/>
  <c r="T187"/>
  <c r="R187"/>
  <c r="P187"/>
  <c r="BK187"/>
  <c r="J187"/>
  <c r="BE187"/>
  <c r="BI182"/>
  <c r="BH182"/>
  <c r="BG182"/>
  <c r="BF182"/>
  <c r="T182"/>
  <c r="R182"/>
  <c r="P182"/>
  <c r="BK182"/>
  <c r="J182"/>
  <c r="BE182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63"/>
  <c r="BH163"/>
  <c r="BG163"/>
  <c r="BF163"/>
  <c r="T163"/>
  <c r="R163"/>
  <c r="P163"/>
  <c r="BK163"/>
  <c r="J163"/>
  <c r="BE163"/>
  <c r="BI158"/>
  <c r="BH158"/>
  <c r="BG158"/>
  <c r="BF158"/>
  <c r="T158"/>
  <c r="R158"/>
  <c r="P158"/>
  <c r="BK158"/>
  <c r="J158"/>
  <c r="BE158"/>
  <c r="BI153"/>
  <c r="BH153"/>
  <c r="BG153"/>
  <c r="BF153"/>
  <c r="T153"/>
  <c r="R153"/>
  <c r="P153"/>
  <c r="BK153"/>
  <c r="J153"/>
  <c r="BE153"/>
  <c r="BI148"/>
  <c r="BH148"/>
  <c r="BG148"/>
  <c r="BF148"/>
  <c r="T148"/>
  <c r="R148"/>
  <c r="P148"/>
  <c r="BK148"/>
  <c r="J148"/>
  <c r="BE148"/>
  <c r="BI143"/>
  <c r="BH143"/>
  <c r="BG143"/>
  <c r="BF143"/>
  <c r="T143"/>
  <c r="R143"/>
  <c r="P143"/>
  <c r="BK143"/>
  <c r="J143"/>
  <c r="BE143"/>
  <c r="BI130"/>
  <c r="BH130"/>
  <c r="BG130"/>
  <c r="BF130"/>
  <c r="T130"/>
  <c r="T129"/>
  <c r="R130"/>
  <c r="R129"/>
  <c r="P130"/>
  <c r="P129"/>
  <c r="BK130"/>
  <c r="BK129"/>
  <c r="J129"/>
  <c r="J130"/>
  <c r="BE130"/>
  <c r="J64"/>
  <c r="BI121"/>
  <c r="BH121"/>
  <c r="BG121"/>
  <c r="BF121"/>
  <c r="T121"/>
  <c r="T120"/>
  <c r="R121"/>
  <c r="R120"/>
  <c r="P121"/>
  <c r="P120"/>
  <c r="BK121"/>
  <c r="BK120"/>
  <c r="J120"/>
  <c r="J121"/>
  <c r="BE121"/>
  <c r="J63"/>
  <c r="BI116"/>
  <c r="BH116"/>
  <c r="BG116"/>
  <c r="BF116"/>
  <c r="T116"/>
  <c r="R116"/>
  <c r="P116"/>
  <c r="BK116"/>
  <c r="J116"/>
  <c r="BE116"/>
  <c r="BI110"/>
  <c r="BH110"/>
  <c r="BG110"/>
  <c r="BF110"/>
  <c r="T110"/>
  <c r="R110"/>
  <c r="P110"/>
  <c r="BK110"/>
  <c r="J110"/>
  <c r="BE110"/>
  <c r="BI105"/>
  <c r="BH105"/>
  <c r="BG105"/>
  <c r="BF105"/>
  <c r="T105"/>
  <c r="R105"/>
  <c r="P105"/>
  <c r="BK105"/>
  <c r="J105"/>
  <c r="BE105"/>
  <c r="BI100"/>
  <c r="BH100"/>
  <c r="BG100"/>
  <c r="BF100"/>
  <c r="T100"/>
  <c r="R100"/>
  <c r="P100"/>
  <c r="BK100"/>
  <c r="J100"/>
  <c r="BE100"/>
  <c r="BI93"/>
  <c r="F36"/>
  <c i="1" r="BD55"/>
  <c i="3" r="BH93"/>
  <c r="F35"/>
  <c i="1" r="BC55"/>
  <c i="3" r="BG93"/>
  <c r="F34"/>
  <c i="1" r="BB55"/>
  <c i="3" r="BF93"/>
  <c r="J33"/>
  <c i="1" r="AW55"/>
  <c i="3" r="F33"/>
  <c i="1" r="BA55"/>
  <c i="3" r="T93"/>
  <c r="T92"/>
  <c r="T91"/>
  <c r="T90"/>
  <c r="R93"/>
  <c r="R92"/>
  <c r="R91"/>
  <c r="R90"/>
  <c r="P93"/>
  <c r="P92"/>
  <c r="P91"/>
  <c r="P90"/>
  <c i="1" r="AU55"/>
  <c i="3" r="BK93"/>
  <c r="BK92"/>
  <c r="J92"/>
  <c r="BK91"/>
  <c r="J91"/>
  <c r="BK90"/>
  <c r="J90"/>
  <c r="J60"/>
  <c r="J29"/>
  <c i="1" r="AG55"/>
  <c i="3" r="J93"/>
  <c r="BE93"/>
  <c r="J32"/>
  <c i="1" r="AV55"/>
  <c i="3" r="F32"/>
  <c i="1" r="AZ55"/>
  <c i="3" r="J62"/>
  <c r="J61"/>
  <c r="J86"/>
  <c r="F86"/>
  <c r="F84"/>
  <c r="E82"/>
  <c r="J55"/>
  <c r="F55"/>
  <c r="F53"/>
  <c r="E51"/>
  <c r="J38"/>
  <c r="J20"/>
  <c r="E20"/>
  <c r="F87"/>
  <c r="F56"/>
  <c r="J19"/>
  <c r="J14"/>
  <c r="J84"/>
  <c r="J53"/>
  <c r="E7"/>
  <c r="E78"/>
  <c r="E47"/>
  <c i="1" r="AY53"/>
  <c r="AX53"/>
  <c i="2"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F36"/>
  <c i="1" r="BD53"/>
  <c i="2" r="BH87"/>
  <c r="F35"/>
  <c i="1" r="BC53"/>
  <c i="2" r="BG87"/>
  <c r="F34"/>
  <c i="1" r="BB53"/>
  <c i="2" r="BF87"/>
  <c r="J33"/>
  <c i="1" r="AW53"/>
  <c i="2" r="F33"/>
  <c i="1" r="BA53"/>
  <c i="2" r="T87"/>
  <c r="T86"/>
  <c r="T85"/>
  <c r="T84"/>
  <c r="R87"/>
  <c r="R86"/>
  <c r="R85"/>
  <c r="R84"/>
  <c r="P87"/>
  <c r="P86"/>
  <c r="P85"/>
  <c r="P84"/>
  <c i="1" r="AU53"/>
  <c i="2" r="BK87"/>
  <c r="BK86"/>
  <c r="J86"/>
  <c r="BK85"/>
  <c r="J85"/>
  <c r="BK84"/>
  <c r="J84"/>
  <c r="J60"/>
  <c r="J29"/>
  <c i="1" r="AG53"/>
  <c i="2" r="J87"/>
  <c r="BE87"/>
  <c r="J32"/>
  <c i="1" r="AV53"/>
  <c i="2" r="F32"/>
  <c i="1" r="AZ53"/>
  <c i="2" r="J62"/>
  <c r="J61"/>
  <c r="J80"/>
  <c r="F80"/>
  <c r="F78"/>
  <c r="E76"/>
  <c r="J55"/>
  <c r="F55"/>
  <c r="F53"/>
  <c r="E51"/>
  <c r="J38"/>
  <c r="J20"/>
  <c r="E20"/>
  <c r="F81"/>
  <c r="F56"/>
  <c r="J19"/>
  <c r="J14"/>
  <c r="J78"/>
  <c r="J53"/>
  <c r="E7"/>
  <c r="E72"/>
  <c r="E47"/>
  <c i="1" r="BD54"/>
  <c r="BC54"/>
  <c r="BB54"/>
  <c r="BA54"/>
  <c r="AZ54"/>
  <c r="AY54"/>
  <c r="AX54"/>
  <c r="AW54"/>
  <c r="AV54"/>
  <c r="AU54"/>
  <c r="AT54"/>
  <c r="AS54"/>
  <c r="AG54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8"/>
  <c r="AN58"/>
  <c r="AT57"/>
  <c r="AN57"/>
  <c r="AT56"/>
  <c r="AN56"/>
  <c r="AT55"/>
  <c r="AN55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<sst xmlns="http://schemas.openxmlformats.org/spreadsheetml/2006/main">
  <si>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</si>
  <si>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</si>
  <si>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</si>
  <si>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</si>
  <si>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</si>
  <si>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</si>
  <si>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</si>
  <si>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{046a022d-4f53-441f-bf1b-77938e915052}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</si>
  <si>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</si>
  <si>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</si>
  <si>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</si>
  <si>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</si>
  <si>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</si>
  <si>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</si>
  <si>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</si>
  <si>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</si>
  <si>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</si>
  <si>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18-106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</si>
  <si>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</si>
  <si>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</si>
  <si>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Areál nemocnice v Českém Brodě – zřízení skladu odpadů</t>
  </si>
  <si>
    <t>KSO:</t>
  </si>
  <si>
    <t>8011119</t>
  </si>
  <si>
    <t>CC-CZ:</t>
  </si>
  <si>
    <t>Místo:</t>
  </si>
  <si>
    <t>Český Brod, ul. Žižkova, areál nemocnice</t>
  </si>
  <si>
    <t>Datum:</t>
  </si>
  <si>
    <t>10. 12. 2018</t>
  </si>
  <si>
    <t>Zadavatel:</t>
  </si>
  <si>
    <t>IČ:</t>
  </si>
  <si>
    <t>00235334</t>
  </si>
  <si>
    <t>město Český Brod</t>
  </si>
  <si>
    <t>DIČ:</t>
  </si>
  <si>
    <t>Uchazeč:</t>
  </si>
  <si>
    <t>Vyplň údaj</t>
  </si>
  <si>
    <t>Projektant:</t>
  </si>
  <si>
    <t>28094026</t>
  </si>
  <si>
    <t>PROJEKT CENTRUM NOVA s.r.o.</t>
  </si>
  <si>
    <t>CZ28094026</t>
  </si>
  <si>
    <t>True</t>
  </si>
  <si>
    <t>Poznámka: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</si>
  <si>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apod._x000d_
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listy._x000d_
- Kde není výslovně uvedeno, bude pracovní postup a technologie provádění stanovena oprávněnou osobou zhotovitele _x000d_
- Pro sestavení SOUPISU PRACÍ v podrobnostech vymezených vyhl. č. 169/2016Sb. byla použita v převážné míře cenová soustava ÚRS._x000d_
- V případě nejasností u některé z položek uváděných v supisu prací, kontaktuje uchazeč zadavatele._x000d_
- Vlastní položky, komplety, soubory a položky s vyšší cenou než dle ceníku jsou stanoveny na základě zkušeností projektanta z období 3 let a odpovídají situaci na trhu.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</si>
  <si>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</si>
  <si>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</si>
  <si>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</si>
  <si>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</si>
  <si>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</si>
  <si>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</si>
  <si>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</si>
  <si>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</si>
  <si>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</si>
  <si>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</si>
  <si>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</si>
  <si>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</si>
  <si>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</si>
  <si>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</si>
  <si>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</si>
  <si>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</si>
  <si>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</si>
  <si>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</si>
  <si>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</si>
  <si>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</si>
  <si>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</si>
  <si>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</si>
  <si>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</si>
  <si>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</si>
  <si>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</si>
  <si>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</si>
  <si>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</si>
  <si>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</si>
  <si>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</si>
  <si>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</si>
  <si>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</si>
  <si>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</si>
  <si>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</si>
  <si>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</si>
  <si>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</si>
  <si>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</si>
  <si>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</si>
  <si>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</si>
  <si>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VRN</t>
  </si>
  <si>
    <t>Vedlejší a ostatní rozpočtové náklady</t>
  </si>
  <si>
    <t>VON</t>
  </si>
  <si>
    <t>1</t>
  </si>
  <si>
    <t>{13e318f1-77dd-416e-984f-8d51cc079847}</t>
  </si>
  <si>
    <t>/</t>
  </si>
  <si>
    <t>Vedlejší a ostatní náklady</t>
  </si>
  <si>
    <t>Soupis</t>
  </si>
  <si>
    <t>2</t>
  </si>
  <si>
    <t>{b2ce39d1-87c3-434f-9d85-6594cd2bd626}</t>
  </si>
  <si>
    <t>SO-01</t>
  </si>
  <si>
    <t>Sklad</t>
  </si>
  <si>
    <t>STA</t>
  </si>
  <si>
    <t>{fcf58129-3f69-4745-9a78-bd47f57b4a44}</t>
  </si>
  <si>
    <t>01_00</t>
  </si>
  <si>
    <t>Bourání</t>
  </si>
  <si>
    <t>{bbb9dffc-20e7-4e7b-be64-d492b909615e}</t>
  </si>
  <si>
    <t>01_01</t>
  </si>
  <si>
    <t>Architektonicko-stavební řešení</t>
  </si>
  <si>
    <t>{7862f2d4-09b8-47a1-8ae9-01e4e6b7974b}</t>
  </si>
  <si>
    <t>01_03</t>
  </si>
  <si>
    <t>Zařízení vzduchotechniky</t>
  </si>
  <si>
    <t>{27bb8be1-fa5c-45c8-8168-2e80f1372304}</t>
  </si>
  <si>
    <t>01_04</t>
  </si>
  <si>
    <t>Zařízení silnoproudé elektrotechniky</t>
  </si>
  <si>
    <t>{d8cbd105-d66e-414e-b70f-b4979d39b0db}</t>
  </si>
  <si>
    <t>801 11 19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</si>
  <si>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</si>
  <si>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</si>
  <si>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</si>
  <si>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</si>
  <si>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</si>
  <si>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</si>
  <si>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</si>
  <si>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VRN - Vedlejší a ostatní rozpočtové náklady</t>
  </si>
  <si>
    <t>Soupis:</t>
  </si>
  <si>
    <t>VRN - Vedlejší a ostatní náklady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</si>
  <si>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Tento soupis prací řeší vedlejší a ostatní náklady dle vyhl. 169/2016Sb. §9 a 10 v tomto jediném společném soupisu pro všechny uváděné stavební a inženýrské objekty v zakázce.</t>
  </si>
  <si>
    <t>REKAPITULACE ČLENĚNÍ SOUPISU PRACÍ</t>
  </si>
  <si>
    <t>Kód dílu - Popis</t>
  </si>
  <si>
    <t>Cena celkem [CZK]</t>
  </si>
  <si>
    <t>Náklady soupisu celkem</t>
  </si>
  <si>
    <t>-1</t>
  </si>
  <si>
    <t>OST - Ostatní</t>
  </si>
  <si>
    <t xml:space="preserve">    O02 - Vedlejší a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</si>
  <si>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</si>
  <si>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</si>
  <si>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</si>
  <si>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</si>
  <si>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</si>
  <si>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</si>
  <si>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</si>
  <si>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</si>
  <si>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</si>
  <si>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</si>
  <si>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</si>
  <si>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</si>
  <si>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</si>
  <si>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</si>
  <si>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OST</t>
  </si>
  <si>
    <t>Ostatní</t>
  </si>
  <si>
    <t>4</t>
  </si>
  <si>
    <t>ROZPOCET</t>
  </si>
  <si>
    <t>O02</t>
  </si>
  <si>
    <t>K</t>
  </si>
  <si>
    <t>0101</t>
  </si>
  <si>
    <t>Zařízení staveniště, BOZP</t>
  </si>
  <si>
    <t>kpl</t>
  </si>
  <si>
    <t>1394522077</t>
  </si>
  <si>
    <t>PP</t>
  </si>
  <si>
    <t>Veškeré náklady a činnosti související s vybudováním, provozem a likvidací staveniště, včetně zajištění připojení na elektrickou energii, vodu a odvodnění staveniště, provádění každodenního hrubého úklidu staveniště a průběžné likvidace vznikajících odpadů oprávněnou osobou. Čištění a úklid příjezdových a přístupových komunikací.
Standardní prvky BOZP (oplocení staveniště, mobilní oplocení, výstražné značení, přechody výkopů vč. oplocení, zábradlí, atd - vč. jejich dodávky, montáže, údržby a demontáže, resp. likvidace) a povinosti vyplývající z plánu BOZP vč. připomínek příslušných úřadů.</t>
  </si>
  <si>
    <t>0104</t>
  </si>
  <si>
    <t>Poskytnutí zařízení staveniště (jeho části) pro umožnění činnosti TDS, AD, SÚ, atd. po dobu výstavby.</t>
  </si>
  <si>
    <t>1596164259</t>
  </si>
  <si>
    <t>Poskytnutí krytého, čistého prostoru včetně vybavení pracovním stolem a 4 židlemi (např. stavební buňka - kancelář stavby, místnost v objektu, ...)</t>
  </si>
  <si>
    <t>3</t>
  </si>
  <si>
    <t>0105</t>
  </si>
  <si>
    <t>Náklady vyplývající z požadavků DOSS a správců inženýrských sítí.</t>
  </si>
  <si>
    <t>-1334955976</t>
  </si>
  <si>
    <t>Veškeré náklady vyplývající se zajištění plnění požadavků DOSS a správců inženýrských sítí (objednání vytýčení inženýrských sítí, komunikace se správci in. sítí a DOSS dle jejich vyjádření a rozhodnutí - viz. dokladová část, .....). 
O veškerých úkonech zhotovitele směrem k DOSS a správců inženýrských sítí, bude zhotovitelem informován TDI, TDS a investor.</t>
  </si>
  <si>
    <t>0401</t>
  </si>
  <si>
    <t>Projektová dokumentace skutečného provedení</t>
  </si>
  <si>
    <t>-1773495778</t>
  </si>
  <si>
    <t>Projektová dokumentace skutečného provedení 3x tištěně a 1x elektronicky na CD</t>
  </si>
  <si>
    <t>5</t>
  </si>
  <si>
    <t>0505</t>
  </si>
  <si>
    <t>Kompletace dokladové části stavby k předání a převzetí díla</t>
  </si>
  <si>
    <t>1047780156</t>
  </si>
  <si>
    <t xml:space="preserve">Doklady o vlastnostech materiálů, o provedených zkouškách a měření, o výchozích kontrolách provozuschopnosti,  o zaškolení obsluhy, revizní zprávy-bez závad, doklady o oprávnění k provádění prací, doklady o likvidaci odpadů, návody k obsluze, kopie záručních listů   - 3x tištěně a 1x  na CD nosiči</t>
  </si>
  <si>
    <t>6</t>
  </si>
  <si>
    <t>0601</t>
  </si>
  <si>
    <t xml:space="preserve">Zpracování a předložení harmonogramů </t>
  </si>
  <si>
    <t>1477048399</t>
  </si>
  <si>
    <t>Náklady na vyhotovení a předložení finančního a časového harmonogramu</t>
  </si>
  <si>
    <t>7</t>
  </si>
  <si>
    <t>0603</t>
  </si>
  <si>
    <t>Náklady spojené prováděním stavby uvnitř stávajícího objektu za provozu</t>
  </si>
  <si>
    <t>1762606644</t>
  </si>
  <si>
    <t xml:space="preserve">Náklady spojené s prováděním stavby uvnitř stávajícícho objektu za stávajícícho provozu objektu vč. technologií. Omezení vlivu stavby - zakrytí konstrukcí a technologií (prach, hluk), zajištění konstrukcí a technologií proti poškození. Náklady na pravidelný úklid objektu, omezení manipulačních a stavebních ploch, další související omezující vlivy.                                                                                                                                                             </t>
  </si>
  <si>
    <t>8</t>
  </si>
  <si>
    <t>0608</t>
  </si>
  <si>
    <t>Zkoušky toxicity jednotlivých druhů odpadů vzniklých na stavbě - výluhem</t>
  </si>
  <si>
    <t>soubor</t>
  </si>
  <si>
    <t>-1608868421</t>
  </si>
  <si>
    <t>Zkoušky akutní toxicity s naředěním vodním výluhem odpadu dle přílohy č.10 vyhl. 294/2005 Sb. dle tabulky 10.1. a 10.2..</t>
  </si>
  <si>
    <t>SO-01 - Sklad</t>
  </si>
  <si>
    <t>01_00 - Bourání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</si>
  <si>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A. Průvodní a technická zpráva B1. Situační výkres širších vztahů 01. Půdorys 1.PP, Řez A-A – stávající stav + bourání D. Dokladová část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</si>
  <si>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</si>
  <si>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</si>
  <si>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</si>
  <si>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</si>
  <si>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</si>
  <si>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</si>
  <si>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</si>
  <si>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783 - Dokončovací práce - nátěry</t>
  </si>
  <si>
    <t>HSV</t>
  </si>
  <si>
    <t>Práce a dodávky HSV</t>
  </si>
  <si>
    <t>Svislé a kompletní konstrukce</t>
  </si>
  <si>
    <t>317234410</t>
  </si>
  <si>
    <t>Vyzdívka mezi nosníky z cihel pálených na MC</t>
  </si>
  <si>
    <t>m3</t>
  </si>
  <si>
    <t>CS ÚRS 2018 02</t>
  </si>
  <si>
    <t>-41151330</t>
  </si>
  <si>
    <t xml:space="preserve">Vyzdívka mezi nosníky cihlami pálenými  na maltu cementovou</t>
  </si>
  <si>
    <t>VV</t>
  </si>
  <si>
    <t>1,6*(0,8*0,12+0,9*0,1)</t>
  </si>
  <si>
    <t>1,3*(0,2*0,1+0,3*0,1)*2</t>
  </si>
  <si>
    <t>1,3*(0,5*0,1+0,6*0,1)</t>
  </si>
  <si>
    <t>1,5*0,2*0,3</t>
  </si>
  <si>
    <t>Součet</t>
  </si>
  <si>
    <t>317944321</t>
  </si>
  <si>
    <t>Válcované nosníky do č.12 dodatečně osazované do připravených otvorů</t>
  </si>
  <si>
    <t>t</t>
  </si>
  <si>
    <t>276154165</t>
  </si>
  <si>
    <t xml:space="preserve">Válcované nosníky dodatečně osazované do připravených otvorů  bez zazdění hlav do č. 12</t>
  </si>
  <si>
    <t>výpis válcové oceli</t>
  </si>
  <si>
    <t>(71,04+43,37+32,53)*0,001*1,05</t>
  </si>
  <si>
    <t>317944323</t>
  </si>
  <si>
    <t>Válcované nosníky č.14 až 22 dodatečně osazované do připravených otvorů</t>
  </si>
  <si>
    <t>-172255928</t>
  </si>
  <si>
    <t xml:space="preserve">Válcované nosníky dodatečně osazované do připravených otvorů  bez zazdění hlav č. 14 až 22</t>
  </si>
  <si>
    <t>48*0,001*1,05</t>
  </si>
  <si>
    <t>389941021</t>
  </si>
  <si>
    <t>Montáž kovových doplňkových konstrukcí do 1 kg pro montáž prefabrikovaných dílců</t>
  </si>
  <si>
    <t>kg</t>
  </si>
  <si>
    <t>479244012</t>
  </si>
  <si>
    <t>Montáž kovových doplňkových konstrukcí pro montáž prefabrikovaných dílců hmotnosti jednoho kusu do 1 kg</t>
  </si>
  <si>
    <t>0,8*2*4</t>
  </si>
  <si>
    <t>0,2*2*3</t>
  </si>
  <si>
    <t>0,5*2*3</t>
  </si>
  <si>
    <t>M</t>
  </si>
  <si>
    <t>13010218</t>
  </si>
  <si>
    <t>tyč ocelová plochá jakost 11 375 50x5mm</t>
  </si>
  <si>
    <t>-1341907669</t>
  </si>
  <si>
    <t>10,6*0,001*1,05</t>
  </si>
  <si>
    <t>Úpravy povrchů, podlahy a osazování výplní</t>
  </si>
  <si>
    <t>632450124</t>
  </si>
  <si>
    <t>Vyrovnávací cementový potěr tl do 50 mm ze suchých směsí provedený v pásu</t>
  </si>
  <si>
    <t>m2</t>
  </si>
  <si>
    <t>-1273989565</t>
  </si>
  <si>
    <t xml:space="preserve">Potěr cementový vyrovnávací ze suchých směsí  v pásu o průměrné (střední) tl. přes 40 do 50 mm</t>
  </si>
  <si>
    <t>podbetonování zhlaví I-nosičů</t>
  </si>
  <si>
    <t>0,9*0,25*2</t>
  </si>
  <si>
    <t>0,3*0,25*4</t>
  </si>
  <si>
    <t>0,6*0,25*2</t>
  </si>
  <si>
    <t>0,75*0,25*2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</si>
  <si>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</si>
  <si>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</si>
  <si>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</si>
  <si>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</si>
  <si>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1045387435</t>
  </si>
  <si>
    <t xml:space="preserve">Lešení pomocné pracovní pro objekty pozemních staveb  pro zatížení do 150 kg/m2, o výšce lešeňové podlahy do 1,9 m</t>
  </si>
  <si>
    <t>č001</t>
  </si>
  <si>
    <t>14,75</t>
  </si>
  <si>
    <t>č002</t>
  </si>
  <si>
    <t>8,45</t>
  </si>
  <si>
    <t>č003</t>
  </si>
  <si>
    <t>2,03</t>
  </si>
  <si>
    <t>překlady</t>
  </si>
  <si>
    <t>2,6*1</t>
  </si>
  <si>
    <t>2,3*1*2</t>
  </si>
  <si>
    <t>2,5*1</t>
  </si>
  <si>
    <t>962031132</t>
  </si>
  <si>
    <t>Bourání příček z cihel pálených na MVC tl do 100 mm</t>
  </si>
  <si>
    <t>-209786232</t>
  </si>
  <si>
    <t xml:space="preserve">Bourání příček z cihel, tvárnic nebo příčkovek  z cihel pálených, plných nebo dutých na maltu vápennou nebo vápenocementovou, tl. do 100 mm</t>
  </si>
  <si>
    <t>(1,45+1,7+1)*3,22</t>
  </si>
  <si>
    <t>962032230</t>
  </si>
  <si>
    <t>Bourání zdiva z cihel pálených nebo vápenopískových na MV nebo MVC do 1 m3</t>
  </si>
  <si>
    <t>-82614696</t>
  </si>
  <si>
    <t xml:space="preserve">Bourání zdiva nadzákladového z cihel nebo tvárnic  z cihel pálených nebo vápenopískových, na maltu vápennou nebo vápenocementovou, objemu do 1 m3</t>
  </si>
  <si>
    <t>pozn.2</t>
  </si>
  <si>
    <t>1,15*0,3*1,7</t>
  </si>
  <si>
    <t>10</t>
  </si>
  <si>
    <t>962042320</t>
  </si>
  <si>
    <t>Bourání zdiva nadzákladového z betonu prostého do 1 m3</t>
  </si>
  <si>
    <t>1660709329</t>
  </si>
  <si>
    <t xml:space="preserve">Bourání zdiva z betonu prostého  nadzákladového objemu do 1 m3</t>
  </si>
  <si>
    <t>1,3*0,9*0,8</t>
  </si>
  <si>
    <t>11</t>
  </si>
  <si>
    <t>965042121</t>
  </si>
  <si>
    <t>Bourání podkladů pod dlažby nebo mazanin betonových nebo z litého asfaltu tl do 100 mm pl do 1 m2</t>
  </si>
  <si>
    <t>-465386319</t>
  </si>
  <si>
    <t>Bourání mazanin betonových nebo z litého asfaltu tl. do 100 mm, plochy do 1 m2</t>
  </si>
  <si>
    <t>pozn.5</t>
  </si>
  <si>
    <t>1,1*0,8*0,1</t>
  </si>
  <si>
    <t>12</t>
  </si>
  <si>
    <t>965042241</t>
  </si>
  <si>
    <t>Bourání podkladů pod dlažby nebo mazanin betonových nebo z litého asfaltu tl přes 100 mm pl pře 4 m2</t>
  </si>
  <si>
    <t>1984145750</t>
  </si>
  <si>
    <t>Bourání mazanin betonových nebo z litého asfaltu tl. přes 100 mm, plochy přes 4 m2</t>
  </si>
  <si>
    <t>14,75*0,15</t>
  </si>
  <si>
    <t>8,45*0,15</t>
  </si>
  <si>
    <t>2,03*0,15</t>
  </si>
  <si>
    <t>13</t>
  </si>
  <si>
    <t>965049112</t>
  </si>
  <si>
    <t>Příplatek k bourání betonových mazanin za bourání mazanin se svařovanou sítí tl přes 100 mm</t>
  </si>
  <si>
    <t>-250345280</t>
  </si>
  <si>
    <t>Bourání mazanin Příplatek k cenám za bourání mazanin betonových se svařovanou sítí, tl. přes 100 mm</t>
  </si>
  <si>
    <t>14</t>
  </si>
  <si>
    <t>967031132</t>
  </si>
  <si>
    <t>Přisekání rovných ostění v cihelném zdivu na MV nebo MVC</t>
  </si>
  <si>
    <t>1789105334</t>
  </si>
  <si>
    <t xml:space="preserve">Přisekání (špicování) plošné nebo rovných ostění zdiva z cihel pálených  rovných ostění, bez odstupu, po hrubém vybourání otvorů, na maltu vápennou nebo vápenocementovou</t>
  </si>
  <si>
    <t>č001 - chodba</t>
  </si>
  <si>
    <t>0,15*2,3*(2+2)</t>
  </si>
  <si>
    <t>chodba</t>
  </si>
  <si>
    <t>0,4*(0,3+0,3)*2</t>
  </si>
  <si>
    <t>0,4*(0,9+0,9)</t>
  </si>
  <si>
    <t>968072455</t>
  </si>
  <si>
    <t>Vybourání kovových dveřních zárubní pl do 2 m2</t>
  </si>
  <si>
    <t>181150932</t>
  </si>
  <si>
    <t xml:space="preserve">Vybourání kovových rámů oken s křídly, dveřních zárubní, vrat, stěn, ostění nebo obkladů  dveřních zárubní, plochy do 2 m2</t>
  </si>
  <si>
    <t>0,8*2</t>
  </si>
  <si>
    <t>16</t>
  </si>
  <si>
    <t>971033541</t>
  </si>
  <si>
    <t>Vybourání otvorů ve zdivu cihelném pl do 1 m2 na MVC nebo MV tl do 300 mm</t>
  </si>
  <si>
    <t>1989231734</t>
  </si>
  <si>
    <t xml:space="preserve">Vybourání otvorů ve zdivu základovém nebo nadzákladovém z cihel, tvárnic, příčkovek  z cihel pálených na maltu vápennou nebo vápenocementovou plochy do 1 m2, tl. do 300 mm</t>
  </si>
  <si>
    <t>0,8*0,4*0,3*2</t>
  </si>
  <si>
    <t>17</t>
  </si>
  <si>
    <t>971033581</t>
  </si>
  <si>
    <t>Vybourání otvorů ve zdivu cihelném pl do 1 m2 na MVC nebo MV tl do 900 mm</t>
  </si>
  <si>
    <t>540468857</t>
  </si>
  <si>
    <t xml:space="preserve">Vybourání otvorů ve zdivu základovém nebo nadzákladovém z cihel, tvárnic, příčkovek  z cihel pálených na maltu vápennou nebo vápenocementovou plochy do 1 m2, tl. do 900 mm</t>
  </si>
  <si>
    <t>1,1*0,4*0,9</t>
  </si>
  <si>
    <t>18</t>
  </si>
  <si>
    <t>971033631</t>
  </si>
  <si>
    <t>Vybourání otvorů ve zdivu cihelném pl do 4 m2 na MVC nebo MV tl do 150 mm</t>
  </si>
  <si>
    <t>345457698</t>
  </si>
  <si>
    <t xml:space="preserve">Vybourání otvorů ve zdivu základovém nebo nadzákladovém z cihel, tvárnic, příčkovek  z cihel pálených na maltu vápennou nebo vápenocementovou plochy do 4 m2, tl. do 150 mm</t>
  </si>
  <si>
    <t>č001 - pozn.3</t>
  </si>
  <si>
    <t>1,1*2,3</t>
  </si>
  <si>
    <t>-0,8*2</t>
  </si>
  <si>
    <t>19</t>
  </si>
  <si>
    <t>974031287</t>
  </si>
  <si>
    <t>Vysekání rýh ve zdivu cihelném u stropu hl do 300 mm š do 300 mm</t>
  </si>
  <si>
    <t>m</t>
  </si>
  <si>
    <t>-965144003</t>
  </si>
  <si>
    <t xml:space="preserve">Vysekání rýh ve zdivu cihelném na maltu vápennou nebo vápenocementovou  v prostoru přilehlém ke stropní konstrukci do hl. 300 mm a šířky do 300 mm</t>
  </si>
  <si>
    <t>1,6</t>
  </si>
  <si>
    <t>1,3*2</t>
  </si>
  <si>
    <t>1,3</t>
  </si>
  <si>
    <t>1,5</t>
  </si>
  <si>
    <t>20</t>
  </si>
  <si>
    <t>974031289</t>
  </si>
  <si>
    <t>Příplatek k vysekání rýh ve zdivu cihelném u stropu hl do 300 mm ZKD 100 mm š rýhy</t>
  </si>
  <si>
    <t>1015524670</t>
  </si>
  <si>
    <t xml:space="preserve">Vysekání rýh ve zdivu cihelném na maltu vápennou nebo vápenocementovou  v prostoru přilehlém ke stropní konstrukci Příplatek k ceně -1287 za každých dalších 100 mm šířky rýhy hl. do 300 mm</t>
  </si>
  <si>
    <t>1,6*6</t>
  </si>
  <si>
    <t>1,3*3</t>
  </si>
  <si>
    <t>975043111</t>
  </si>
  <si>
    <t>Jednořadové podchycení stropů pro osazení nosníků v do 3,5 m pro zatížení do 750 kg/m</t>
  </si>
  <si>
    <t>320175829</t>
  </si>
  <si>
    <t xml:space="preserve">Jednořadové podchycení stropů pro osazení nosníků dřevěnou výztuhou  v. podchycení do 3,5 m, a při zatížení hmotností do 750 kg/m</t>
  </si>
  <si>
    <t>2,6</t>
  </si>
  <si>
    <t>2,6+2,6</t>
  </si>
  <si>
    <t>3,5+2,3</t>
  </si>
  <si>
    <t>22</t>
  </si>
  <si>
    <t>977151123</t>
  </si>
  <si>
    <t>Jádrové vrty diamantovými korunkami do D 150 mm do stavebních materiálů</t>
  </si>
  <si>
    <t>1430321994</t>
  </si>
  <si>
    <t>Jádrové vrty diamantovými korunkami do stavebních materiálů (železobetonu, betonu, cihel, obkladů, dlažeb, kamene) průměru přes 130 do 150 mm</t>
  </si>
  <si>
    <t>návrh pozn.6</t>
  </si>
  <si>
    <t>0,6*2</t>
  </si>
  <si>
    <t>0,75*2</t>
  </si>
  <si>
    <t>23</t>
  </si>
  <si>
    <t>978011191</t>
  </si>
  <si>
    <t>Otlučení (osekání) vnitřní vápenné nebo vápenocementové omítky stropů s vyškrabáním spar v rozsahu do 100 %</t>
  </si>
  <si>
    <t>-833012500</t>
  </si>
  <si>
    <t>Otlučení vápenných nebo vápenocementových omítek vnitřních ploch stropů, v rozsahu přes 50 do 100 %</t>
  </si>
  <si>
    <t>14,75*1,4</t>
  </si>
  <si>
    <t>8,45*1,4</t>
  </si>
  <si>
    <t>2,03*1,4</t>
  </si>
  <si>
    <t>24</t>
  </si>
  <si>
    <t>978013191</t>
  </si>
  <si>
    <t>Otlučení (osekání) vnitřní vápenné nebo vápenocementové omítky stěn s vyškrabáním spar v rozsahu do 100 %</t>
  </si>
  <si>
    <t>-1194837935</t>
  </si>
  <si>
    <t>Otlučení vápenných nebo vápenocementových omítek vnitřních ploch stěn s vyškrabáním spar, s očištěním zdiva, v rozsahu přes 50 do 100 %</t>
  </si>
  <si>
    <t>(4,7+4)*2*3,2</t>
  </si>
  <si>
    <t>-1,1*2,3*2+(1,1+2,3*2)*(0,5+0,6)</t>
  </si>
  <si>
    <t>-3*2,6+(3+2,6*2)*0,55</t>
  </si>
  <si>
    <t>č002+003</t>
  </si>
  <si>
    <t>(4+2,3)*2*3,2</t>
  </si>
  <si>
    <t>-3*2,6</t>
  </si>
  <si>
    <t>997</t>
  </si>
  <si>
    <t>Přesun sutě</t>
  </si>
  <si>
    <t>25</t>
  </si>
  <si>
    <t>997013001</t>
  </si>
  <si>
    <t>Vyklizení ulehlé suti z prostorů do 15 m2 s naložením z hl do 2 m</t>
  </si>
  <si>
    <t>-116907788</t>
  </si>
  <si>
    <t>Vyklizení ulehlé suti na vzdálenost do 3 m od okraje vyklízeného prostoru nebo s naložením na dopravní prostředek z prostorů o půdorysné ploše do 15 m2 z výšky (hloubky) do 2 m</t>
  </si>
  <si>
    <t>pozn.1</t>
  </si>
  <si>
    <t>26</t>
  </si>
  <si>
    <t>997013501</t>
  </si>
  <si>
    <t>Odvoz suti a vybouraných hmot na skládku nebo meziskládku do 1 km se složením</t>
  </si>
  <si>
    <t>633968080</t>
  </si>
  <si>
    <t xml:space="preserve">Odvoz suti a vybouraných hmot na skládku nebo meziskládku  se složením, na vzdálenost do 1 km</t>
  </si>
  <si>
    <t>27</t>
  </si>
  <si>
    <t>997013509</t>
  </si>
  <si>
    <t>Příplatek k odvozu suti a vybouraných hmot na skládku ZKD 1 km přes 1 km</t>
  </si>
  <si>
    <t>-378498893</t>
  </si>
  <si>
    <t xml:space="preserve">Odvoz suti a vybouraných hmot na skládku nebo meziskládku  se složením, na vzdálenost Příplatek k ceně za každý další i započatý 1 km přes 1 km</t>
  </si>
  <si>
    <t>25,919*46</t>
  </si>
  <si>
    <t>28</t>
  </si>
  <si>
    <t>997013801</t>
  </si>
  <si>
    <t xml:space="preserve">Poplatek za uložení na skládce (skládkovné) stavebního odpadu  </t>
  </si>
  <si>
    <t>-1976024415</t>
  </si>
  <si>
    <t xml:space="preserve">Poplatek za uložení stavebního odpadu na skládce (skládkovné) </t>
  </si>
  <si>
    <t>25,919</t>
  </si>
  <si>
    <t>-1,814</t>
  </si>
  <si>
    <t>29</t>
  </si>
  <si>
    <t>997013831</t>
  </si>
  <si>
    <t xml:space="preserve">Poplatek za uložení na skládce (skládkovné) stavebního odpadu směsného </t>
  </si>
  <si>
    <t>-695204005</t>
  </si>
  <si>
    <t xml:space="preserve">Poplatek za uložení stavebního odpadu na skládce (skládkovné) směsného stavebního a demoličního </t>
  </si>
  <si>
    <t>25,919*0,07</t>
  </si>
  <si>
    <t>998</t>
  </si>
  <si>
    <t>Přesun hmot</t>
  </si>
  <si>
    <t>30</t>
  </si>
  <si>
    <t>998018001</t>
  </si>
  <si>
    <t>Přesun hmot ruční pro budovy v do 6 m</t>
  </si>
  <si>
    <t>1559703248</t>
  </si>
  <si>
    <t xml:space="preserve">Přesun hmot pro budovy občanské výstavby, bydlení, výrobu a služby  ruční - bez užití mechanizace vodorovná dopravní vzdálenost do 100 m pro budovy s jakoukoliv nosnou konstrukcí výšky do 6 m</t>
  </si>
  <si>
    <t>PSV</t>
  </si>
  <si>
    <t>Práce a dodávky PSV</t>
  </si>
  <si>
    <t>783</t>
  </si>
  <si>
    <t>Dokončovací práce - nátěry</t>
  </si>
  <si>
    <t>31</t>
  </si>
  <si>
    <t>783314201</t>
  </si>
  <si>
    <t>Základní antikorozní jednonásobný syntetický standardní nátěr zámečnických konstrukcí</t>
  </si>
  <si>
    <t>1983489254</t>
  </si>
  <si>
    <t>Základní antikorozní nátěr zámečnických konstrukcí jednonásobný syntetický standardní</t>
  </si>
  <si>
    <t>1,6*0,438*4</t>
  </si>
  <si>
    <t>1,3*0,370*2*2</t>
  </si>
  <si>
    <t>1,3*0,370*3</t>
  </si>
  <si>
    <t>1,5*0,487*2</t>
  </si>
  <si>
    <t>0,8*1*4</t>
  </si>
  <si>
    <t>0,2*1*3</t>
  </si>
  <si>
    <t>0,5*1*3</t>
  </si>
  <si>
    <t>Mezisoučet</t>
  </si>
  <si>
    <t>12,931</t>
  </si>
  <si>
    <t>01_01 - Architektonicko-stavební řešení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</si>
  <si>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A. Průvodní a technická zpráva B1. Situační výkres širších vztahů 01. Půdorys 1.PP, Řez A-A – stávající stav + bourání 02. Půdorys 1.PP, Řez A-A – návrh D. Dokladová část</t>
  </si>
  <si>
    <t xml:space="preserve">    1 - Zemní práce</t>
  </si>
  <si>
    <t xml:space="preserve">    2 - Zakládání</t>
  </si>
  <si>
    <t xml:space="preserve">    711 - Izolace proti vodě, vlhkosti a plynům</t>
  </si>
  <si>
    <t xml:space="preserve">    721 - Zdravotechnika - vnitřní kanalizace</t>
  </si>
  <si>
    <t xml:space="preserve">    766 - Konstrukce truhlářské</t>
  </si>
  <si>
    <t>M - Práce a dodávky M</t>
  </si>
  <si>
    <t xml:space="preserve">    33-M - Montáže dopr.zaříz.,sklad. zař. a váh</t>
  </si>
  <si>
    <t>Zemní práce</t>
  </si>
  <si>
    <t>139711101</t>
  </si>
  <si>
    <t>Vykopávky v uzavřených prostorách v hornině tř. 1 až 4</t>
  </si>
  <si>
    <t>-857745394</t>
  </si>
  <si>
    <t xml:space="preserve">Vykopávka v uzavřených prostorách  s naložením výkopku na dopravní prostředek v hornině tř. 1 až 4</t>
  </si>
  <si>
    <t>25,6*0,35</t>
  </si>
  <si>
    <t>3,8*0,35</t>
  </si>
  <si>
    <t>4,3*0,35</t>
  </si>
  <si>
    <t>162201211</t>
  </si>
  <si>
    <t>Vodorovné přemístění výkopku z horniny tř. 1 až 4 stavebním kolečkem do 10 m</t>
  </si>
  <si>
    <t>2110285691</t>
  </si>
  <si>
    <t>Vodorovné přemístění výkopku nebo sypaniny stavebním kolečkem s naložením a vyprázdněním kolečka na hromady nebo do dopravního prostředku na vzdálenost do 10 m z horniny tř. 1 až 4</t>
  </si>
  <si>
    <t>162201219</t>
  </si>
  <si>
    <t>Příplatek k vodorovnému přemístění výkopku z horniny tř. 1 až 4 stavebním kolečkem ZKD 10 m</t>
  </si>
  <si>
    <t>1242857640</t>
  </si>
  <si>
    <t>Vodorovné přemístění výkopku nebo sypaniny stavebním kolečkem s naložením a vyprázdněním kolečka na hromady nebo do dopravního prostředku na vzdálenost do 10 m z horniny Příplatek k ceně za každých dalších 10 m</t>
  </si>
  <si>
    <t>162701105</t>
  </si>
  <si>
    <t>Vodorovné přemístění do 10000 m výkopku/sypaniny z horniny tř. 1 až 4</t>
  </si>
  <si>
    <t>245826605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</si>
  <si>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</si>
  <si>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162701109</t>
  </si>
  <si>
    <t>Příplatek k vodorovnému přemístění výkopku/sypaniny z horniny tř. 1 až 4 ZKD 1000 m přes 10000 m</t>
  </si>
  <si>
    <t>-568173823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</si>
  <si>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</si>
  <si>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11,795*37</t>
  </si>
  <si>
    <t>171201211</t>
  </si>
  <si>
    <t>Poplatek za uložení stavebního odpadu - zeminy a kameniva na skládce</t>
  </si>
  <si>
    <t>-1299789667</t>
  </si>
  <si>
    <t xml:space="preserve">Poplatek za uložení stavebního odpadu na skládce (skládkovné) zeminy a kameniva </t>
  </si>
  <si>
    <t>11,795*2,1</t>
  </si>
  <si>
    <t>Zakládání</t>
  </si>
  <si>
    <t>271532211</t>
  </si>
  <si>
    <t>Podsyp pod základové konstrukce se zhutněním z hrubého kameniva frakce 32 až 63 mm</t>
  </si>
  <si>
    <t>247521817</t>
  </si>
  <si>
    <t>Podsyp pod základové konstrukce se zhutněním a urovnáním povrchu z kameniva hrubého, frakce 32 - 63 mm</t>
  </si>
  <si>
    <t>(25,6+3,8+4,3)*0,1</t>
  </si>
  <si>
    <t>273321411</t>
  </si>
  <si>
    <t>Základové desky ze ŽB bez zvýšených nároků na prostředí tř. C 20/25</t>
  </si>
  <si>
    <t>-1110460808</t>
  </si>
  <si>
    <t>Základy z betonu železového (bez výztuže) desky z betonu bez zvláštních nároků na prostředí tř. C 20/25</t>
  </si>
  <si>
    <t>(25,6+3,8+4,3)*0,15</t>
  </si>
  <si>
    <t>(25,6+3,8+4,3)*0,06</t>
  </si>
  <si>
    <t>273362021</t>
  </si>
  <si>
    <t>Výztuž základových desek svařovanými sítěmi Kari</t>
  </si>
  <si>
    <t>1101597881</t>
  </si>
  <si>
    <t>Výztuž základů desek ze svařovaných sítí z drátů typu KARI</t>
  </si>
  <si>
    <t>(25,6+3,8+4,3)*0,00444*2*1,15</t>
  </si>
  <si>
    <t>(25,6+3,8+4,3)*0,00444*1,15</t>
  </si>
  <si>
    <t>310238211</t>
  </si>
  <si>
    <t>Zazdívka otvorů pl do 1 m2 ve zdivu nadzákladovém cihlami pálenými na MVC</t>
  </si>
  <si>
    <t>-1568276074</t>
  </si>
  <si>
    <t xml:space="preserve">Zazdívka otvorů ve zdivu nadzákladovém cihlami pálenými  plochy přes 0,25 m2 do 1 m2 na maltu vápenocementovou</t>
  </si>
  <si>
    <t>pozn.7</t>
  </si>
  <si>
    <t>0,8*0,4*0,6</t>
  </si>
  <si>
    <t>0,8*0,4*0,3</t>
  </si>
  <si>
    <t>311101211</t>
  </si>
  <si>
    <t>Vytvoření prostupů do 0,02 m2 ve zdech nosných osazením vložek z trub, dílců, tvarovek</t>
  </si>
  <si>
    <t>1587346671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</si>
  <si>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do 0,02 m2</t>
  </si>
  <si>
    <t>pozn.6</t>
  </si>
  <si>
    <t>28611113</t>
  </si>
  <si>
    <t>trubka kanalizační PVC DN 110x1000 mm SN4</t>
  </si>
  <si>
    <t>1059369436</t>
  </si>
  <si>
    <t>346244371</t>
  </si>
  <si>
    <t>Zazdívka o tl 140 mm rýh, nik nebo kapes z cihel pálených</t>
  </si>
  <si>
    <t>653185494</t>
  </si>
  <si>
    <t xml:space="preserve">Zazdívka rýh, potrubí, nik (výklenků) nebo kapes z pálených cihel  na maltu tl. 140 mm</t>
  </si>
  <si>
    <t>poznámky</t>
  </si>
  <si>
    <t>346244381</t>
  </si>
  <si>
    <t>Plentování jednostranné v do 200 mm válcovaných nosníků cihlami</t>
  </si>
  <si>
    <t>1779877520</t>
  </si>
  <si>
    <t xml:space="preserve">Plentování ocelových válcovaných nosníků jednostranné cihlami  na maltu, výška stojiny do 200 mm</t>
  </si>
  <si>
    <t>1,6*0,12*2</t>
  </si>
  <si>
    <t>1,3*0,1*(2+2)</t>
  </si>
  <si>
    <t>1,3*0,1*2</t>
  </si>
  <si>
    <t>1,5*0,14*2</t>
  </si>
  <si>
    <t>346481111</t>
  </si>
  <si>
    <t>Zaplentování rýh, potrubí, výklenků, nosníků nebo nik ve stěnách rabicovým pletivem</t>
  </si>
  <si>
    <t>137250221</t>
  </si>
  <si>
    <t xml:space="preserve">Zaplentování rýh, potrubí, válcovaných nosníků, výklenků nebo nik  jakéhokoliv tvaru, na maltu ve stěnách nebo před stěnami rabicovým pletivem</t>
  </si>
  <si>
    <t>1,6*1,5</t>
  </si>
  <si>
    <t>1,3*1*3</t>
  </si>
  <si>
    <t>1,5*0,5*2</t>
  </si>
  <si>
    <t>349231811</t>
  </si>
  <si>
    <t>Přizdívka ostění z cihel tl do 150 mm</t>
  </si>
  <si>
    <t>1747116373</t>
  </si>
  <si>
    <t>Přizdívka z cihel ostění ve vybouraných otvorech, s vysekáním kapes pro zavázaní přes 80 do 150 mm</t>
  </si>
  <si>
    <t>dozdění zárubní</t>
  </si>
  <si>
    <t>1,2*2,3*2</t>
  </si>
  <si>
    <t>-1*2*2</t>
  </si>
  <si>
    <t>611631001</t>
  </si>
  <si>
    <t>Spárování spárovací maltou vnitřních pohledových ploch stropů z cihel</t>
  </si>
  <si>
    <t>-1205747502</t>
  </si>
  <si>
    <t xml:space="preserve">Spárování vnitřních ploch pohledového zdiva  z cihel, spárovací maltou stropů</t>
  </si>
  <si>
    <t>viz oškrabání</t>
  </si>
  <si>
    <t>35,322</t>
  </si>
  <si>
    <t>612325302</t>
  </si>
  <si>
    <t>Vápenocementová štuková omítka ostění nebo nadpraží</t>
  </si>
  <si>
    <t>-1124758722</t>
  </si>
  <si>
    <t>Vápenocementová omítka ostění nebo nadpraží štuková</t>
  </si>
  <si>
    <t>1,6*(0,3+0,9+0,3)</t>
  </si>
  <si>
    <t>(0,4+1,1+0,4)*0,9</t>
  </si>
  <si>
    <t>1,3*(0,3+0,3+0,3)*2</t>
  </si>
  <si>
    <t>(0,4+0,8+0,4)*0,3*2</t>
  </si>
  <si>
    <t>1,3*(0,3+0,6+0,3)</t>
  </si>
  <si>
    <t>2,3*(0,1+0,6+0,1)*2</t>
  </si>
  <si>
    <t>1,5*(0,3+0,3)</t>
  </si>
  <si>
    <t>2,3*(0,1+0,75+0,1)*2</t>
  </si>
  <si>
    <t>612631001</t>
  </si>
  <si>
    <t>Spárování spárovací maltou vnitřních pohledových ploch stěn z cihel</t>
  </si>
  <si>
    <t>517946603</t>
  </si>
  <si>
    <t xml:space="preserve">Spárování vnitřních ploch pohledového zdiva  z cihel, spárovací maltou stěn</t>
  </si>
  <si>
    <t>86,120</t>
  </si>
  <si>
    <t>631311114</t>
  </si>
  <si>
    <t>Mazanina tl do 80 mm z betonu prostého bez zvýšených nároků na prostředí tř. C 16/20</t>
  </si>
  <si>
    <t>-2074584780</t>
  </si>
  <si>
    <t xml:space="preserve">Mazanina z betonu  prostého bez zvýšených nároků na prostředí tl. přes 50 do 80 mm tř. C 16/20</t>
  </si>
  <si>
    <t>(25,6+3,8+4,3)*0,08</t>
  </si>
  <si>
    <t>631319111</t>
  </si>
  <si>
    <t>Příplatek k mazanině za provedení žlábku do 200x100 mm</t>
  </si>
  <si>
    <t>1640118628</t>
  </si>
  <si>
    <t xml:space="preserve">Příplatek k cenám mazanin  za vytvoření žlábku v prádelnách, ve dně kanálu pro rozvody apod. š x v = do 200x100 mm</t>
  </si>
  <si>
    <t>634112115</t>
  </si>
  <si>
    <t>Obvodová dilatace podlahovým páskem v 150 mm mezi stěnou a mazaninou</t>
  </si>
  <si>
    <t>1485784416</t>
  </si>
  <si>
    <t xml:space="preserve">Obvodová dilatace mezi stěnou a a mazaninou  podlahovým páskem výšky 150 mm</t>
  </si>
  <si>
    <t>(7,5+4+0,65+0,4)*2</t>
  </si>
  <si>
    <t>642944121</t>
  </si>
  <si>
    <t>Osazování ocelových zárubní dodatečné pl do 2,5 m2</t>
  </si>
  <si>
    <t>kus</t>
  </si>
  <si>
    <t>1006135144</t>
  </si>
  <si>
    <t xml:space="preserve">Osazení ocelových dveřních zárubní lisovaných nebo z úhelníků dodatečně  s vybetonováním prahu, plochy do 2,5 m2</t>
  </si>
  <si>
    <t>55331204</t>
  </si>
  <si>
    <t>zárubeň ocelová pro běžné zdění s drážkou a těsněním 110 1000 L/P protipožární</t>
  </si>
  <si>
    <t>-416896314</t>
  </si>
  <si>
    <t>-1031603643</t>
  </si>
  <si>
    <t>25,6</t>
  </si>
  <si>
    <t>3,8</t>
  </si>
  <si>
    <t>4,3</t>
  </si>
  <si>
    <t>952901111</t>
  </si>
  <si>
    <t>Vyčištění budov bytové a občanské výstavby při výšce podlaží do 4 m</t>
  </si>
  <si>
    <t>-2028145556</t>
  </si>
  <si>
    <t xml:space="preserve">Vyčištění budov nebo objektů před předáním do užívání  budov bytové nebo občanské výstavby, světlé výšky podlaží do 4 m</t>
  </si>
  <si>
    <t>ostatní</t>
  </si>
  <si>
    <t>3,2*3,5</t>
  </si>
  <si>
    <t>3,6*3,1</t>
  </si>
  <si>
    <t>-171677542</t>
  </si>
  <si>
    <t>711</t>
  </si>
  <si>
    <t>Izolace proti vodě, vlhkosti a plynům</t>
  </si>
  <si>
    <t>711211134</t>
  </si>
  <si>
    <t>Izolace proti zemní vlhkosti a radonu provětrávaná z plastových segmentů do v 150 mm se zabetonováním</t>
  </si>
  <si>
    <t>-1307194122</t>
  </si>
  <si>
    <t>Izolace provětrávaná dutinová proti zemní vlhkosti a plynu radonu z plastových segmentů typu IGLU ztraceného bednění zalitých betonem po výšku segmentu bez betonové desky a armovací sítě výšky segmentů přes 100 do 150 mm</t>
  </si>
  <si>
    <t>25,6+3,8+4,3</t>
  </si>
  <si>
    <t>721</t>
  </si>
  <si>
    <t>Zdravotechnika - vnitřní kanalizace</t>
  </si>
  <si>
    <t>721110954</t>
  </si>
  <si>
    <t>Potrubí kameninové vsazení odbočky DN 200</t>
  </si>
  <si>
    <t>1649899007</t>
  </si>
  <si>
    <t xml:space="preserve">Opravy odpadního potrubí kameninového  vsazení odbočky do potrubí DN 200</t>
  </si>
  <si>
    <t>721174041</t>
  </si>
  <si>
    <t>Potrubí kanalizační z PP připojovací DN 32</t>
  </si>
  <si>
    <t>-1499245476</t>
  </si>
  <si>
    <t>Potrubí z plastových trub polypropylenové připojovací DN 32</t>
  </si>
  <si>
    <t>725869101R</t>
  </si>
  <si>
    <t xml:space="preserve">Montáž zápachových uzávěrek </t>
  </si>
  <si>
    <t>474282728</t>
  </si>
  <si>
    <t>32</t>
  </si>
  <si>
    <t>010101R</t>
  </si>
  <si>
    <t xml:space="preserve">Kondenzační sifon DN40 </t>
  </si>
  <si>
    <t>1495497028</t>
  </si>
  <si>
    <t xml:space="preserve">Kondenzační sifon DN40 s vodorovným odtokem a svislým nebo vodorovným připojením 5/4" popř. d 12-18 mm s vodní zápachou uzávěrkou a mechanickým zápachovým uzávěrem(kulička) a čistící vložkou.
Napojení kondenzátu od chladících boxů </t>
  </si>
  <si>
    <t>33</t>
  </si>
  <si>
    <t>998721101</t>
  </si>
  <si>
    <t>Přesun hmot tonážní pro vnitřní kanalizace v objektech v do 6 m</t>
  </si>
  <si>
    <t>-93442007</t>
  </si>
  <si>
    <t xml:space="preserve">Přesun hmot pro vnitřní kanalizace  stanovený z hmotnosti přesunovaného materiálu vodorovná dopravní vzdálenost do 50 m v objektech výšky do 6 m</t>
  </si>
  <si>
    <t>34</t>
  </si>
  <si>
    <t>998721181</t>
  </si>
  <si>
    <t>Příplatek k přesunu hmot tonážní 721 prováděný bez použití mechanizace</t>
  </si>
  <si>
    <t>650697849</t>
  </si>
  <si>
    <t xml:space="preserve">Přesun hmot pro vnitřní kanalizace  stanovený z hmotnosti přesunovaného materiálu Příplatek k ceně za přesun prováděný bez použití mechanizace pro jakoukoliv výšku objektu</t>
  </si>
  <si>
    <t>766</t>
  </si>
  <si>
    <t>Konstrukce truhlářské</t>
  </si>
  <si>
    <t>35</t>
  </si>
  <si>
    <t>766660022</t>
  </si>
  <si>
    <t>Montáž dveřních křídel otvíravých 1křídlových š přes 0,8 m požárních do ocelové zárubně</t>
  </si>
  <si>
    <t>190949608</t>
  </si>
  <si>
    <t xml:space="preserve">Montáž dveřních křídel dřevěných nebo plastových  otevíravých do ocelové zárubně protipožárních jednokřídlových, šířky přes 800 mm</t>
  </si>
  <si>
    <t>36</t>
  </si>
  <si>
    <t>611656111</t>
  </si>
  <si>
    <t>dveře vnitřní požárně odolné HPL fólie EI (EW) 30 DP3+C 1křídlové 100x197cm</t>
  </si>
  <si>
    <t>1544783800</t>
  </si>
  <si>
    <t>37</t>
  </si>
  <si>
    <t>766660713</t>
  </si>
  <si>
    <t>Montáž dveřních křídel dokování okopného plechu</t>
  </si>
  <si>
    <t>1421788416</t>
  </si>
  <si>
    <t>Montáž dveřních doplňků plechu okopného</t>
  </si>
  <si>
    <t>38</t>
  </si>
  <si>
    <t>54915214</t>
  </si>
  <si>
    <t>plech okopový nerez 1045x250x0,6mm</t>
  </si>
  <si>
    <t>2116320571</t>
  </si>
  <si>
    <t>39</t>
  </si>
  <si>
    <t>766660717</t>
  </si>
  <si>
    <t>Montáž dveřních křídel samozavírače na ocelovou zárubeň</t>
  </si>
  <si>
    <t>-1209846866</t>
  </si>
  <si>
    <t>Montáž dveřních doplňků samozavírače na zárubeň ocelovou</t>
  </si>
  <si>
    <t>40</t>
  </si>
  <si>
    <t>549172601</t>
  </si>
  <si>
    <t>samozavírač dveří hřebenový</t>
  </si>
  <si>
    <t>1569226063</t>
  </si>
  <si>
    <t>41</t>
  </si>
  <si>
    <t>766660718</t>
  </si>
  <si>
    <t>Montáž dveřních křídel dokování stavěče křídla</t>
  </si>
  <si>
    <t>1390737934</t>
  </si>
  <si>
    <t>Montáž dveřních doplňků stavěče křídla</t>
  </si>
  <si>
    <t>42</t>
  </si>
  <si>
    <t>54916362</t>
  </si>
  <si>
    <t xml:space="preserve">kování dveřní stavěč dveří </t>
  </si>
  <si>
    <t>-1137424662</t>
  </si>
  <si>
    <t>43</t>
  </si>
  <si>
    <t>766660722</t>
  </si>
  <si>
    <t xml:space="preserve">Montáž dveřního kování  </t>
  </si>
  <si>
    <t>251322166</t>
  </si>
  <si>
    <t>Montáž dveřních doplňků dveřního kování zámku</t>
  </si>
  <si>
    <t>44</t>
  </si>
  <si>
    <t>54914620</t>
  </si>
  <si>
    <t xml:space="preserve">kování vrchní dveřní klika včetně rozet a montážního materiálu  </t>
  </si>
  <si>
    <t>461698188</t>
  </si>
  <si>
    <t>45</t>
  </si>
  <si>
    <t>998766101</t>
  </si>
  <si>
    <t>Přesun hmot tonážní pro konstrukce truhlářské v objektech v do 6 m</t>
  </si>
  <si>
    <t>1225234235</t>
  </si>
  <si>
    <t>Přesun hmot pro konstrukce truhlářské stanovený z hmotnosti přesunovaného materiálu vodorovná dopravní vzdálenost do 50 m v objektech výšky do 6 m</t>
  </si>
  <si>
    <t>46</t>
  </si>
  <si>
    <t>-1528744047</t>
  </si>
  <si>
    <t>zárubně</t>
  </si>
  <si>
    <t>(1+2*2)*(0,05+0,11+0,05)*2</t>
  </si>
  <si>
    <t>47</t>
  </si>
  <si>
    <t>783317101</t>
  </si>
  <si>
    <t>Krycí jednonásobný syntetický standardní nátěr zámečnických konstrukcí</t>
  </si>
  <si>
    <t>687316859</t>
  </si>
  <si>
    <t>Krycí nátěr (email) zámečnických konstrukcí jednonásobný syntetický standardní</t>
  </si>
  <si>
    <t>2,11*2</t>
  </si>
  <si>
    <t>48</t>
  </si>
  <si>
    <t>783933171</t>
  </si>
  <si>
    <t>Penetrační epoxidový nátěr hrubých betonových podlah</t>
  </si>
  <si>
    <t>-48303239</t>
  </si>
  <si>
    <t>Penetrační nátěr betonových podlah hrubých epoxidový</t>
  </si>
  <si>
    <t>49</t>
  </si>
  <si>
    <t>783937163</t>
  </si>
  <si>
    <t>Krycí dvojnásobný epoxidový rozpouštědlový nátěr betonové podlahy</t>
  </si>
  <si>
    <t>1870532308</t>
  </si>
  <si>
    <t>Krycí (uzavírací) nátěr betonových podlah dvojnásobný epoxidový rozpouštědlový</t>
  </si>
  <si>
    <t>Práce a dodávky M</t>
  </si>
  <si>
    <t>33-M</t>
  </si>
  <si>
    <t>Montáže dopr.zaříz.,sklad. zař. a váh</t>
  </si>
  <si>
    <t>50</t>
  </si>
  <si>
    <t>33-01</t>
  </si>
  <si>
    <t>M+D chladících boxů</t>
  </si>
  <si>
    <t>64</t>
  </si>
  <si>
    <t>1510967788</t>
  </si>
  <si>
    <t>01_03 - Zařízení vzduchotechniky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</si>
  <si>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A. Průvodní a technická zpráva B1. Situační výkres širších vztahů 05. Půdorys 1.PP – VZT</t>
  </si>
  <si>
    <t xml:space="preserve">    751-1 - VZT - Zařízení 1</t>
  </si>
  <si>
    <t xml:space="preserve">    OST - Ostatní</t>
  </si>
  <si>
    <t>751-1</t>
  </si>
  <si>
    <t>VZT - Zařízení 1</t>
  </si>
  <si>
    <t>751133014</t>
  </si>
  <si>
    <t>Mtž vent diag ntl potrubního D přes 300 mm</t>
  </si>
  <si>
    <t>-853588441</t>
  </si>
  <si>
    <t>Montáž ventilátoru diagonálního nízkotlakého potrubního průměru přes 300 mm</t>
  </si>
  <si>
    <t>1.01</t>
  </si>
  <si>
    <t>Diagonální potrubní ventilátor 1200m3/h (150Pa)</t>
  </si>
  <si>
    <t>-2045025865</t>
  </si>
  <si>
    <t xml:space="preserve">1200m3/h (150Pa)
vč. pružného připojení na kruhové potrubí
</t>
  </si>
  <si>
    <t>751514681</t>
  </si>
  <si>
    <t>Mtž škrtící klapky do plech potrubí kruhové bez příruby D do 400 mm</t>
  </si>
  <si>
    <t>-1328747000</t>
  </si>
  <si>
    <t xml:space="preserve">Montáž škrtící klapky nebo zpětné klapky do plechového potrubí  kruhové bez příruby, průměru přes 300 do 400 mm</t>
  </si>
  <si>
    <t>1.02</t>
  </si>
  <si>
    <t>315 zpětná klapka</t>
  </si>
  <si>
    <t>65542200</t>
  </si>
  <si>
    <t xml:space="preserve">zpětná klapka na spiro potrubí 315mm
</t>
  </si>
  <si>
    <t>751398014</t>
  </si>
  <si>
    <t>Mtž větrací mřížky na kruhové potrubí D do 400 mm</t>
  </si>
  <si>
    <t>-125817024</t>
  </si>
  <si>
    <t xml:space="preserve">Montáž ostatních zařízení  větrací mřížky na kruhové potrubí, průměru přes 300 do 400 mm</t>
  </si>
  <si>
    <t>1.03</t>
  </si>
  <si>
    <t>Ochranná mřížka na spiro potrubí 315mm</t>
  </si>
  <si>
    <t>1082525471</t>
  </si>
  <si>
    <t>Ochranná mřížka na spiro potrubí 315mm
- ochrana proti dotyku a vniknutí cizích těles do ventilátoru 
- montuje se na sání nebo výtlak 
- barva bílá</t>
  </si>
  <si>
    <t>751398053</t>
  </si>
  <si>
    <t>Mtž protidešťové žaluzie potrubí do 0,450 m2</t>
  </si>
  <si>
    <t>-1099913676</t>
  </si>
  <si>
    <t xml:space="preserve">Montáž ostatních zařízení  protidešťové žaluzie nebo žaluziové klapky na čtyřhranné potrubí, průřezu přes 0,300 do 0,450 m2</t>
  </si>
  <si>
    <t>1.04</t>
  </si>
  <si>
    <t>Protidešťová žaluzie 630x630mm, pozink</t>
  </si>
  <si>
    <t>392808465</t>
  </si>
  <si>
    <t xml:space="preserve">Protidešťová žaluzie 630x630mm, pozink
pevné lamely
Sef=0.163m2
včetně přechodu na kruhové potrubí D315
</t>
  </si>
  <si>
    <t>751514778</t>
  </si>
  <si>
    <t>Mtž protidešťové stříšky plech potrubí kruhové bez příruby D do 400 mm</t>
  </si>
  <si>
    <t>-1556611082</t>
  </si>
  <si>
    <t xml:space="preserve">Montáž protidešťové stříšky nebo výfukové hlavice do plechového potrubí  kruhové bez příruby, průměru přes 300 do 400 mm</t>
  </si>
  <si>
    <t>1.05</t>
  </si>
  <si>
    <t>Výfukový kus s ochrannou síťkou na spiro 315mm</t>
  </si>
  <si>
    <t>1745452360</t>
  </si>
  <si>
    <t>751366013</t>
  </si>
  <si>
    <t>Mtž filtru kazetového na potrubí D do 500 mm</t>
  </si>
  <si>
    <t>1441733810</t>
  </si>
  <si>
    <t xml:space="preserve">Montáž filtrů  kazetového, na potrubí, průměru přes 300 do 500 mm</t>
  </si>
  <si>
    <t>1.06</t>
  </si>
  <si>
    <t>Filtrační kazeta G4 na potrubí D315</t>
  </si>
  <si>
    <t>212108368</t>
  </si>
  <si>
    <t>751510044</t>
  </si>
  <si>
    <t>Vzduchotechnické potrubí pozink kruhové spirálně vinuté D do 400 mm</t>
  </si>
  <si>
    <t>1129750560</t>
  </si>
  <si>
    <t xml:space="preserve">Vzduchotechnické potrubí z pozinkovaného plechu  kruhové, trouba spirálně vinutá bez příruby, průměru přes 300 do 400 mm</t>
  </si>
  <si>
    <t>1,3*(20+16)</t>
  </si>
  <si>
    <t>751537014</t>
  </si>
  <si>
    <t>Mtž potrubí ohebného neizol z Al laminátové hadice D do 400 mm</t>
  </si>
  <si>
    <t>-2016139424</t>
  </si>
  <si>
    <t xml:space="preserve">Montáž kruhového potrubí ohebného  neizolovaného z Al laminátové hadice, průměru přes 300 do 400 mm</t>
  </si>
  <si>
    <t>pot_01</t>
  </si>
  <si>
    <t>Ohebná Al hadice 315mm</t>
  </si>
  <si>
    <t>473179114</t>
  </si>
  <si>
    <t>Ohebná Al hadice 315mm
Polotuhá ohebná hadice z Al fólie, falcování mimořádně pevným vícenásobným zámkem</t>
  </si>
  <si>
    <t>713411141</t>
  </si>
  <si>
    <t>Montáž izolace tepelné potrubí pásy nebo rohožemi s Al fólií staženými Al páskou 1x</t>
  </si>
  <si>
    <t>530432367</t>
  </si>
  <si>
    <t>Montáž izolace tepelné potrubí a ohybů pásy nebo rohožemi s povrchovou úpravou hliníkovou fólií připevněnými samolepící hliníkovou páskou potrubí jednovrstvá</t>
  </si>
  <si>
    <t>vp_iz_002</t>
  </si>
  <si>
    <t>Tepelná izolace z minerální vlny, tl.60mm, ochrana AL. folie</t>
  </si>
  <si>
    <t>-1337585915</t>
  </si>
  <si>
    <t>Tepelná a protihluková izolace tl.60mm ALS - desky z kamenné vlny (minerální plsti) pojená organickou pryskyřicí, hydrofobizovaná v celém objemu, objemová hmotnost 60kg/m3.
opravy stávajících izolací</t>
  </si>
  <si>
    <t>(Pi*(0,315+2*0,06+2*0)*8)</t>
  </si>
  <si>
    <t>vp_iz_022</t>
  </si>
  <si>
    <t>D+M Požární izolace EI 60</t>
  </si>
  <si>
    <t>-318586238</t>
  </si>
  <si>
    <t xml:space="preserve">D+M Požární izolace EI 60
</t>
  </si>
  <si>
    <t>(Pi*(0,315+2*0,06+2*0)*21)</t>
  </si>
  <si>
    <t>vp_ost001</t>
  </si>
  <si>
    <t>Stavební přípomoce</t>
  </si>
  <si>
    <t>hod</t>
  </si>
  <si>
    <t>-1030597262</t>
  </si>
  <si>
    <t>Stavební výpomoce</t>
  </si>
  <si>
    <t>vp_ost002</t>
  </si>
  <si>
    <t>Vypracování protokolů o funkčních zkouškách</t>
  </si>
  <si>
    <t>-1519221903</t>
  </si>
  <si>
    <t>vp_ost006</t>
  </si>
  <si>
    <t>Vypracování provozních předpisů pro VZT zařízení</t>
  </si>
  <si>
    <t>-831045754</t>
  </si>
  <si>
    <t>vp_ost007</t>
  </si>
  <si>
    <t>Kotvící, spojovací, těsnící a závěsný materiál</t>
  </si>
  <si>
    <t>407447367</t>
  </si>
  <si>
    <t>Kotvící, spojovací, těsnící a závěsný materiál
- včetně demontáže stávajících kotvících prvků pro zařízení vzduchotechniky
- kotvení k pomocké ocelové konstrukci nad podhledem (požární podhled)
viz. technická zpráva VZT</t>
  </si>
  <si>
    <t>01_04 - Zařízení silnoproudé elektrotechniky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</si>
  <si>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A. Průvodní a technická zpráva B1. Situační výkres širších vztahů 03. Půdorys 1.PP – rozvody stávajících instalací 04. Půdorys 1.PP – EI, RCHL0.1</t>
  </si>
  <si>
    <t xml:space="preserve">    741 - Elektroinstalace - silnoproud</t>
  </si>
  <si>
    <t xml:space="preserve">    742 - Elektroinstalace - slaboproud</t>
  </si>
  <si>
    <t xml:space="preserve">    747 - Elektromontáže - kompletace rozvodů</t>
  </si>
  <si>
    <t>741</t>
  </si>
  <si>
    <t>Elektroinstalace - silnoproud</t>
  </si>
  <si>
    <t>741110042</t>
  </si>
  <si>
    <t>Montáž trubka plastová ohebná D přes 23 do 35 mm uložená pevně</t>
  </si>
  <si>
    <t>1676183550</t>
  </si>
  <si>
    <t>40+35</t>
  </si>
  <si>
    <t>345710730</t>
  </si>
  <si>
    <t>trubka elektroinstalační ohebná z PVC (EN) 2325</t>
  </si>
  <si>
    <t>2032240009</t>
  </si>
  <si>
    <t>34571072</t>
  </si>
  <si>
    <t>trubka elektroinstalační ohebná z PVC (EN) 2320</t>
  </si>
  <si>
    <t>-348896153</t>
  </si>
  <si>
    <t>741110501</t>
  </si>
  <si>
    <t>Montáž lišta a kanálek protahovací šířky do 60 mm</t>
  </si>
  <si>
    <t>977035304</t>
  </si>
  <si>
    <t>Montáž lišt a kanálků elektroinstalačních se spojkami, ohyby a rohy a s nasunutím do krabic protahovacích, šířky do 60 mm</t>
  </si>
  <si>
    <t>34575490</t>
  </si>
  <si>
    <t>Instalační lišta PVC 2m/ks 20X40</t>
  </si>
  <si>
    <t>-1959261354</t>
  </si>
  <si>
    <t>741112061</t>
  </si>
  <si>
    <t>Montáž krabice přístrojová zapuštěná plastová kruhová</t>
  </si>
  <si>
    <t>-965732815</t>
  </si>
  <si>
    <t>34571511</t>
  </si>
  <si>
    <t>krabice přístrojová instalační 500 V, D 69 mm x 30mm</t>
  </si>
  <si>
    <t>-1748628265</t>
  </si>
  <si>
    <t>34571519</t>
  </si>
  <si>
    <t>krabice univerzální odbočná z PH s víčkem, D 73,5 mm x 43 mm</t>
  </si>
  <si>
    <t>1920783384</t>
  </si>
  <si>
    <t>741120001</t>
  </si>
  <si>
    <t>Montáž vodič Cu izolovaný plný a laněný žíla 0,35-6 mm2 pod omítku (CY)</t>
  </si>
  <si>
    <t>-336738562</t>
  </si>
  <si>
    <t>34140826</t>
  </si>
  <si>
    <t>vodič silový s Cu jádrem 6mm2</t>
  </si>
  <si>
    <t>1232315329</t>
  </si>
  <si>
    <t>741120403</t>
  </si>
  <si>
    <t>Montáž vodič Cu izolovaný drátovací plný žíla 10-16 mm2 v rozváděči (CY)</t>
  </si>
  <si>
    <t>489456913</t>
  </si>
  <si>
    <t>34140846</t>
  </si>
  <si>
    <t>vodič izolovaný s Cu jádrem 10mm2</t>
  </si>
  <si>
    <t>-1336117035</t>
  </si>
  <si>
    <t>741122012</t>
  </si>
  <si>
    <t>Montáž kabel Cu bez ukončení uložený pod omítku plný kulatý 2x4 až 6 mm2 (CYKY)</t>
  </si>
  <si>
    <t>-1163902516</t>
  </si>
  <si>
    <t>34111005</t>
  </si>
  <si>
    <t xml:space="preserve">kabel silový s Cu jádrem 1 kV 2x1,5mm2 </t>
  </si>
  <si>
    <t>-489251062</t>
  </si>
  <si>
    <t>741122015</t>
  </si>
  <si>
    <t>Montáž kabel Cu bez ukončení uložený pod omítku plný kulatý 3x1,5 mm2 (CYKY)</t>
  </si>
  <si>
    <t>-332909255</t>
  </si>
  <si>
    <t>34111030</t>
  </si>
  <si>
    <t>kabel silový s Cu jádrem 1 kV 3x1,5mm2</t>
  </si>
  <si>
    <t>-2116349492</t>
  </si>
  <si>
    <t>20+10+10</t>
  </si>
  <si>
    <t>741122016</t>
  </si>
  <si>
    <t>Montáž kabel Cu bez ukončení uložený pod omítku plný kulatý 3x2,5 až 6 mm2 (CYKY)</t>
  </si>
  <si>
    <t>1585462763</t>
  </si>
  <si>
    <t>34111036</t>
  </si>
  <si>
    <t>kabel silový s Cu jádrem 1 kV 3x2,5mm2</t>
  </si>
  <si>
    <t>-550925363</t>
  </si>
  <si>
    <t>741122022</t>
  </si>
  <si>
    <t>Montáž kabel Cu bez ukončení uložený pod omítku plný kulatý 4x2,5 až 4 mm2 (CYKY)</t>
  </si>
  <si>
    <t>-793970535</t>
  </si>
  <si>
    <t>Montáž kabelů měděných bez ukončení uložených pod omítku plných kulatých (CYKY), počtu a průřezu žil 4x2,5 až 4 mm2</t>
  </si>
  <si>
    <t>34111068</t>
  </si>
  <si>
    <t>kabel silový s Cu jádrem 1 kV 4x4mm2</t>
  </si>
  <si>
    <t>1876510370</t>
  </si>
  <si>
    <t>741124701</t>
  </si>
  <si>
    <t>Montáž kabel Cu stíněný ovládací žíly 2 až 19x0,8 mm2 uložený volně (JYTY)</t>
  </si>
  <si>
    <t>1019987412</t>
  </si>
  <si>
    <t>Montáž kabelů měděných ovládacích bez ukončení uložených volně stíněných ovládacích s plným jádrem (JYTY) počtu a průměru žil 2 až 19x0,8 mm2</t>
  </si>
  <si>
    <t>34121044</t>
  </si>
  <si>
    <t>kabel sdělovací s Cu jádrem 2x2x0,5mm</t>
  </si>
  <si>
    <t>1706999733</t>
  </si>
  <si>
    <t>741132103</t>
  </si>
  <si>
    <t>Ukončení kabelů 3x1,5 až 4 mm2 smršťovací záklopkou nebo páskem bez letování</t>
  </si>
  <si>
    <t>-1899977831</t>
  </si>
  <si>
    <t>741132128</t>
  </si>
  <si>
    <t>Ukončení kabelů 4x1,5 až 4 mm2 smršťovací záklopkou nebo páskem bez letování</t>
  </si>
  <si>
    <t>-1569496779</t>
  </si>
  <si>
    <t>Ukončení kabelů smršťovací záklopkou nebo páskou se zapojením bez letování, počtu a průřezu žil 4x1,5 až 4 mm2</t>
  </si>
  <si>
    <t>741210001</t>
  </si>
  <si>
    <t>Montáž rozvodnice oceloplechová nebo plastová běžná do 20 kg</t>
  </si>
  <si>
    <t>-1355477233</t>
  </si>
  <si>
    <t>357180000R3</t>
  </si>
  <si>
    <t>Rozvodnice plastová nástěná 3 řady 39 modlů, IP 55</t>
  </si>
  <si>
    <t>204490916</t>
  </si>
  <si>
    <t xml:space="preserve">Rozvodnice plastová nástěná 3 řady 39 modlů, IP 55
včetně příslušenství ( přístrojové lišty, svorkovnice, ucpávky atd.) 
</t>
  </si>
  <si>
    <t>741350001</t>
  </si>
  <si>
    <t>Montáž transformátor 1fázový nn vestavný 1x primár - 1x sekundár do 200 VA se zapojením vodičů</t>
  </si>
  <si>
    <t>-273663870</t>
  </si>
  <si>
    <t>Montáž jednofázových transformátorů nn se zapojením vodičů vestavných 1x primár - 1x sekundár do 200 VA</t>
  </si>
  <si>
    <t>37422101</t>
  </si>
  <si>
    <t>transformátor zvonkový 16VA 240V 8/12/24V</t>
  </si>
  <si>
    <t>-1998702432</t>
  </si>
  <si>
    <t>74137102V</t>
  </si>
  <si>
    <t>Montáž svítidlo LED nouzové</t>
  </si>
  <si>
    <t>1578122467</t>
  </si>
  <si>
    <t>3481821V5</t>
  </si>
  <si>
    <t>svítidlo N1 nouzové s piktogramem, 2W + nozový zdroj 60 min</t>
  </si>
  <si>
    <t>-1733626510</t>
  </si>
  <si>
    <t>7413710V3</t>
  </si>
  <si>
    <t>Montáž svítidlo LED bytové</t>
  </si>
  <si>
    <t>-1871179092</t>
  </si>
  <si>
    <t>3481444V16</t>
  </si>
  <si>
    <t>kulaté LED svítidlo 12 přisazené se zdrojem 1x25W, 3000 lm IP 65</t>
  </si>
  <si>
    <t>-2063528966</t>
  </si>
  <si>
    <t>741420031</t>
  </si>
  <si>
    <t>Montáž svorka hromosvodná na potrubí D do 200 mm se zhotovením</t>
  </si>
  <si>
    <t>550386396</t>
  </si>
  <si>
    <t>354419980</t>
  </si>
  <si>
    <t xml:space="preserve">svorka na potrubí ST 02  3/4"   - 27mm   FeZn</t>
  </si>
  <si>
    <t>-1857080888</t>
  </si>
  <si>
    <t>741810001</t>
  </si>
  <si>
    <t>Celková prohlídka elektrického rozvodu a zařízení do 100 000,- Kč</t>
  </si>
  <si>
    <t>1938852253</t>
  </si>
  <si>
    <t>Zkoušky a prohlídky elektrických rozvodů a zařízení celková prohlídka a vyhotovení revizní zprávy pro objem montážních prací do 100 tis. Kč</t>
  </si>
  <si>
    <t>74362930R8</t>
  </si>
  <si>
    <t>Montáž ekvipotencionální svorkovnice</t>
  </si>
  <si>
    <t>-1672416081</t>
  </si>
  <si>
    <t>35442110R2</t>
  </si>
  <si>
    <t>uzemňovací ekvipotencionální svorkovnice</t>
  </si>
  <si>
    <t>2044959362</t>
  </si>
  <si>
    <t>PK.1</t>
  </si>
  <si>
    <t>Montáž protipožárních prostupů kabelů, včetně štítku a revize</t>
  </si>
  <si>
    <t>827668523</t>
  </si>
  <si>
    <t>VD01</t>
  </si>
  <si>
    <t>Protipožární prostupy kabelů požárně ochranou stěrkou, komplet, štítky</t>
  </si>
  <si>
    <t>1290449112</t>
  </si>
  <si>
    <t>ožárně ochranný nátěr je vodou ředitelný, endotermní materiál. Nátěr je dobře zpracovatelný a rychle použitelný. Dá se použít, tak jak je dodaný (bez ředění). Po vyschnutí zůstává nátěr fl exibilní. Nátěr vykazuje dobrou přilnavost a soudržnost s různými podklady</t>
  </si>
  <si>
    <t>PKR4</t>
  </si>
  <si>
    <t>Montážní a instalační materiál pro rozvaděče</t>
  </si>
  <si>
    <t>-1268003418</t>
  </si>
  <si>
    <t>Montážní a instalační materiál pro rozvaděče
- propojovací vodiče, montážní lišty a žlaby, popisné štítky, atd.)</t>
  </si>
  <si>
    <t>PKR5</t>
  </si>
  <si>
    <t>Kabelové průchodky pro rozvaděče</t>
  </si>
  <si>
    <t>-955926197</t>
  </si>
  <si>
    <t>742</t>
  </si>
  <si>
    <t>Elektroinstalace - slaboproud</t>
  </si>
  <si>
    <t>742210006</t>
  </si>
  <si>
    <t>Montáž řídící jednotky do rozvaděče</t>
  </si>
  <si>
    <t>1967825612</t>
  </si>
  <si>
    <t>VD23</t>
  </si>
  <si>
    <t>Řídící jednotka pro kouřové čídlo do vzt potrubí</t>
  </si>
  <si>
    <t>487088929</t>
  </si>
  <si>
    <t>742210121</t>
  </si>
  <si>
    <t>Montáž hlásiče automatického bodového</t>
  </si>
  <si>
    <t>-1777356979</t>
  </si>
  <si>
    <t>VD21</t>
  </si>
  <si>
    <t>Kouřové čidlo do VZT potrubí</t>
  </si>
  <si>
    <t>482918846</t>
  </si>
  <si>
    <t>742210261</t>
  </si>
  <si>
    <t>Montáž sirény nebo majáku nebo signalizace</t>
  </si>
  <si>
    <t>-1504914064</t>
  </si>
  <si>
    <t>VD22</t>
  </si>
  <si>
    <t>světelný blikajcí maják 24V DC</t>
  </si>
  <si>
    <t>-169984088</t>
  </si>
  <si>
    <t>74221026v2</t>
  </si>
  <si>
    <t>Montáž teplotního čidla</t>
  </si>
  <si>
    <t>-1828748715</t>
  </si>
  <si>
    <t>VD24</t>
  </si>
  <si>
    <t>Teplotní čidlo pro VZT</t>
  </si>
  <si>
    <t>1815449066</t>
  </si>
  <si>
    <t>747</t>
  </si>
  <si>
    <t>Elektromontáže - kompletace rozvodů</t>
  </si>
  <si>
    <t>741310122</t>
  </si>
  <si>
    <t>Montáž přepínač (polo)zapuštěný bezšroubové připojení 6-střídavý</t>
  </si>
  <si>
    <t>-707760187</t>
  </si>
  <si>
    <t>51</t>
  </si>
  <si>
    <t>34535633</t>
  </si>
  <si>
    <t>přepínač střídavý 10A 3553-05629 do vlhka z plastu</t>
  </si>
  <si>
    <t>1067021656</t>
  </si>
  <si>
    <t>52</t>
  </si>
  <si>
    <t>741313001</t>
  </si>
  <si>
    <t>Montáž zásuvka (polo)zapuštěná bezšroubové připojení 2P+PE se zapojením vodičů</t>
  </si>
  <si>
    <t>349919188</t>
  </si>
  <si>
    <t>53</t>
  </si>
  <si>
    <t>345511400</t>
  </si>
  <si>
    <t>zásuvka s krytem 2P+PE, 10/16A, bezšroubová do vlhka IP 44</t>
  </si>
  <si>
    <t>671516059</t>
  </si>
  <si>
    <t>54</t>
  </si>
  <si>
    <t>741320105</t>
  </si>
  <si>
    <t>Montáž jistič jednopólový nn do 25 A ve skříni</t>
  </si>
  <si>
    <t>188279049</t>
  </si>
  <si>
    <t>55</t>
  </si>
  <si>
    <t>3582211V1</t>
  </si>
  <si>
    <t>jistič 1pólový-charakteristika C 16A</t>
  </si>
  <si>
    <t>-1742171736</t>
  </si>
  <si>
    <t>56</t>
  </si>
  <si>
    <t>35822109</t>
  </si>
  <si>
    <t>jistič 1pólový-charakteristika B 10A</t>
  </si>
  <si>
    <t>13534326</t>
  </si>
  <si>
    <t>57</t>
  </si>
  <si>
    <t>741320165</t>
  </si>
  <si>
    <t>Montáž jistič třípólový nn do 25 A ve skříni</t>
  </si>
  <si>
    <t>168546611</t>
  </si>
  <si>
    <t>58</t>
  </si>
  <si>
    <t>35822402</t>
  </si>
  <si>
    <t>jistič 3pólový-charakteristika B 20A</t>
  </si>
  <si>
    <t>838017771</t>
  </si>
  <si>
    <t>59</t>
  </si>
  <si>
    <t>741320175</t>
  </si>
  <si>
    <t>Montáž jistič třípólový nn do 63 A ve skříni</t>
  </si>
  <si>
    <t>1486941518</t>
  </si>
  <si>
    <t>60</t>
  </si>
  <si>
    <t>3582240V6</t>
  </si>
  <si>
    <t xml:space="preserve">vypínač 3pólový  32A</t>
  </si>
  <si>
    <t>-840579894</t>
  </si>
  <si>
    <t>61</t>
  </si>
  <si>
    <t>741321003</t>
  </si>
  <si>
    <t>Montáž proudových chráničů dvoupólových nn do 25 A ve skříni</t>
  </si>
  <si>
    <t>182083573</t>
  </si>
  <si>
    <t>62</t>
  </si>
  <si>
    <t>3588920VV</t>
  </si>
  <si>
    <t xml:space="preserve">Proudový chránič s nadproudovou ochranou  10/2/003 typ AC</t>
  </si>
  <si>
    <t>1497534136</t>
  </si>
  <si>
    <t>63</t>
  </si>
  <si>
    <t>741330052</t>
  </si>
  <si>
    <t>Montáž stykač střídavý vestavný čtyřpólový do 25 A</t>
  </si>
  <si>
    <t>872698980</t>
  </si>
  <si>
    <t>35821490R1</t>
  </si>
  <si>
    <t>20-11-24DC Instalační stykač</t>
  </si>
  <si>
    <t>841299575</t>
  </si>
  <si>
    <t>65</t>
  </si>
  <si>
    <t>35821490R1.1</t>
  </si>
  <si>
    <t>20-20-A230 Instalační stykač</t>
  </si>
  <si>
    <t>1949318124</t>
  </si>
  <si>
    <t>68</t>
  </si>
  <si>
    <t>014</t>
  </si>
  <si>
    <t>Prohlídka stávajících rozvodů</t>
  </si>
  <si>
    <t>1133942454</t>
  </si>
  <si>
    <t>69</t>
  </si>
  <si>
    <t>0155</t>
  </si>
  <si>
    <t>Úpravy stávající elektroinstalace, demontáže a zpětné montáže</t>
  </si>
  <si>
    <t>1211614047</t>
  </si>
  <si>
    <t>70</t>
  </si>
  <si>
    <t>016</t>
  </si>
  <si>
    <t>Zednické práce, frézování drážek, prostupy, zapravení, začistění drážek a prostupů apod.</t>
  </si>
  <si>
    <t>1262338309</t>
  </si>
  <si>
    <t>71</t>
  </si>
  <si>
    <t>018.1</t>
  </si>
  <si>
    <t>Drobný materiál k zapravení, začistění drážek, prostupů apod.</t>
  </si>
  <si>
    <t>-684699522</t>
  </si>
  <si>
    <t>72</t>
  </si>
  <si>
    <t>VD30</t>
  </si>
  <si>
    <t>Demontáž a ekologická likvidace stávajících elektrozařízení</t>
  </si>
  <si>
    <t>-788827732</t>
  </si>
  <si>
    <t>73</t>
  </si>
  <si>
    <t>74814510R3</t>
  </si>
  <si>
    <t>Demontáž a zpěntá montáž elektroinstalace</t>
  </si>
  <si>
    <t>1714223938</t>
  </si>
  <si>
    <t>74</t>
  </si>
  <si>
    <t>748992300</t>
  </si>
  <si>
    <t>Měření intenzity osvětlení</t>
  </si>
  <si>
    <t>1269709021</t>
  </si>
  <si>
    <t>75</t>
  </si>
  <si>
    <t>PR3</t>
  </si>
  <si>
    <t>Ostatní drobný el. montážní materiál</t>
  </si>
  <si>
    <t>-1626433081</t>
  </si>
  <si>
    <t>wago svorky, vázací pásky, upevonovací materál, izolační pásky, atd.</t>
  </si>
  <si>
    <t>76</t>
  </si>
  <si>
    <t>VL7</t>
  </si>
  <si>
    <t>Práce ve stávajícím rozvaděči</t>
  </si>
  <si>
    <t>1294227956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</si>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</sst>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4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8" fillId="2" borderId="0" xfId="1" applyFill="1"/>
    <xf numFmtId="0" fontId="0" fillId="2" borderId="0" xfId="0" applyFill="1"/>
    <xf numFmtId="0" fontId="14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7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2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21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33" fillId="0" borderId="18" xfId="0" applyNumberFormat="1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166" fontId="33" fillId="0" borderId="0" xfId="0" applyNumberFormat="1" applyFont="1" applyBorder="1" applyAlignment="1">
      <alignment vertical="center"/>
    </xf>
    <xf numFmtId="4" fontId="33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3" fillId="0" borderId="23" xfId="0" applyNumberFormat="1" applyFont="1" applyBorder="1" applyAlignment="1">
      <alignment vertical="center"/>
    </xf>
    <xf numFmtId="4" fontId="33" fillId="0" borderId="24" xfId="0" applyNumberFormat="1" applyFont="1" applyBorder="1" applyAlignment="1">
      <alignment vertical="center"/>
    </xf>
    <xf numFmtId="166" fontId="33" fillId="0" borderId="24" xfId="0" applyNumberFormat="1" applyFont="1" applyBorder="1" applyAlignment="1">
      <alignment vertical="center"/>
    </xf>
    <xf numFmtId="4" fontId="33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4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6" fillId="0" borderId="16" xfId="0" applyNumberFormat="1" applyFont="1" applyBorder="1" applyAlignment="1"/>
    <xf numFmtId="166" fontId="36" fillId="0" borderId="17" xfId="0" applyNumberFormat="1" applyFont="1" applyBorder="1" applyAlignment="1"/>
    <xf numFmtId="4" fontId="37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8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0" fillId="0" borderId="18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40" fillId="0" borderId="28" xfId="0" applyFont="1" applyBorder="1" applyAlignment="1" applyProtection="1">
      <alignment horizontal="center" vertical="center"/>
      <protection locked="0"/>
    </xf>
    <xf numFmtId="49" fontId="40" fillId="0" borderId="28" xfId="0" applyNumberFormat="1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center" vertical="center" wrapText="1"/>
      <protection locked="0"/>
    </xf>
    <xf numFmtId="167" fontId="40" fillId="0" borderId="28" xfId="0" applyNumberFormat="1" applyFont="1" applyBorder="1" applyAlignment="1" applyProtection="1">
      <alignment vertical="center"/>
      <protection locked="0"/>
    </xf>
    <xf numFmtId="4" fontId="40" fillId="4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  <protection locked="0"/>
    </xf>
    <xf numFmtId="0" fontId="40" fillId="0" borderId="5" xfId="0" applyFont="1" applyBorder="1" applyAlignment="1">
      <alignment vertical="center"/>
    </xf>
    <xf numFmtId="0" fontId="40" fillId="4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8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>
      <alignment vertical="top"/>
      <protection locked="0"/>
    </xf>
    <xf numFmtId="0" fontId="41" fillId="0" borderId="29" xfId="0" applyFont="1" applyBorder="1" applyAlignment="1">
      <alignment vertical="center" wrapText="1"/>
      <protection locked="0"/>
    </xf>
    <xf numFmtId="0" fontId="41" fillId="0" borderId="30" xfId="0" applyFont="1" applyBorder="1" applyAlignment="1">
      <alignment vertical="center" wrapText="1"/>
      <protection locked="0"/>
    </xf>
    <xf numFmtId="0" fontId="41" fillId="0" borderId="31" xfId="0" applyFont="1" applyBorder="1" applyAlignment="1">
      <alignment vertical="center" wrapText="1"/>
      <protection locked="0"/>
    </xf>
    <xf numFmtId="0" fontId="41" fillId="0" borderId="32" xfId="0" applyFont="1" applyBorder="1" applyAlignment="1">
      <alignment horizontal="center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41" fillId="0" borderId="33" xfId="0" applyFont="1" applyBorder="1" applyAlignment="1">
      <alignment horizontal="center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horizontal="left" wrapText="1"/>
      <protection locked="0"/>
    </xf>
    <xf numFmtId="0" fontId="41" fillId="0" borderId="33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49" fontId="44" fillId="0" borderId="1" xfId="0" applyNumberFormat="1" applyFont="1" applyBorder="1" applyAlignment="1">
      <alignment horizontal="left" vertical="center" wrapText="1"/>
      <protection locked="0"/>
    </xf>
    <xf numFmtId="49" fontId="44" fillId="0" borderId="1" xfId="0" applyNumberFormat="1" applyFont="1" applyBorder="1" applyAlignment="1">
      <alignment vertical="center" wrapText="1"/>
      <protection locked="0"/>
    </xf>
    <xf numFmtId="0" fontId="41" fillId="0" borderId="35" xfId="0" applyFont="1" applyBorder="1" applyAlignment="1">
      <alignment vertical="center" wrapText="1"/>
      <protection locked="0"/>
    </xf>
    <xf numFmtId="0" fontId="45" fillId="0" borderId="34" xfId="0" applyFont="1" applyBorder="1" applyAlignment="1">
      <alignment vertical="center" wrapText="1"/>
      <protection locked="0"/>
    </xf>
    <xf numFmtId="0" fontId="41" fillId="0" borderId="36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top"/>
      <protection locked="0"/>
    </xf>
    <xf numFmtId="0" fontId="41" fillId="0" borderId="0" xfId="0" applyFont="1" applyAlignment="1">
      <alignment vertical="top"/>
      <protection locked="0"/>
    </xf>
    <xf numFmtId="0" fontId="41" fillId="0" borderId="29" xfId="0" applyFont="1" applyBorder="1" applyAlignment="1">
      <alignment horizontal="left" vertical="center"/>
      <protection locked="0"/>
    </xf>
    <xf numFmtId="0" fontId="41" fillId="0" borderId="30" xfId="0" applyFont="1" applyBorder="1" applyAlignment="1">
      <alignment horizontal="left" vertical="center"/>
      <protection locked="0"/>
    </xf>
    <xf numFmtId="0" fontId="41" fillId="0" borderId="31" xfId="0" applyFont="1" applyBorder="1" applyAlignment="1">
      <alignment horizontal="left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6" fillId="0" borderId="0" xfId="0" applyFont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center" vertical="center"/>
      <protection locked="0"/>
    </xf>
    <xf numFmtId="0" fontId="46" fillId="0" borderId="34" xfId="0" applyFont="1" applyBorder="1" applyAlignment="1">
      <alignment horizontal="left" vertical="center"/>
      <protection locked="0"/>
    </xf>
    <xf numFmtId="0" fontId="47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4" fillId="0" borderId="1" xfId="0" applyFont="1" applyBorder="1" applyAlignment="1">
      <alignment horizontal="center" vertical="center"/>
      <protection locked="0"/>
    </xf>
    <xf numFmtId="0" fontId="44" fillId="0" borderId="32" xfId="0" applyFont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center" vertical="center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center" vertical="center" wrapText="1"/>
      <protection locked="0"/>
    </xf>
    <xf numFmtId="0" fontId="41" fillId="0" borderId="29" xfId="0" applyFont="1" applyBorder="1" applyAlignment="1">
      <alignment horizontal="left" vertical="center" wrapText="1"/>
      <protection locked="0"/>
    </xf>
    <xf numFmtId="0" fontId="41" fillId="0" borderId="30" xfId="0" applyFont="1" applyBorder="1" applyAlignment="1">
      <alignment horizontal="left" vertical="center" wrapText="1"/>
      <protection locked="0"/>
    </xf>
    <xf numFmtId="0" fontId="41" fillId="0" borderId="3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6" fillId="0" borderId="32" xfId="0" applyFont="1" applyBorder="1" applyAlignment="1">
      <alignment horizontal="left" vertical="center" wrapText="1"/>
      <protection locked="0"/>
    </xf>
    <xf numFmtId="0" fontId="46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/>
      <protection locked="0"/>
    </xf>
    <xf numFmtId="0" fontId="44" fillId="0" borderId="35" xfId="0" applyFont="1" applyBorder="1" applyAlignment="1">
      <alignment horizontal="left" vertical="center" wrapText="1"/>
      <protection locked="0"/>
    </xf>
    <xf numFmtId="0" fontId="44" fillId="0" borderId="34" xfId="0" applyFont="1" applyBorder="1" applyAlignment="1">
      <alignment horizontal="left" vertical="center" wrapText="1"/>
      <protection locked="0"/>
    </xf>
    <xf numFmtId="0" fontId="44" fillId="0" borderId="36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top"/>
      <protection locked="0"/>
    </xf>
    <xf numFmtId="0" fontId="44" fillId="0" borderId="1" xfId="0" applyFont="1" applyBorder="1" applyAlignment="1">
      <alignment horizontal="center" vertical="top"/>
      <protection locked="0"/>
    </xf>
    <xf numFmtId="0" fontId="44" fillId="0" borderId="35" xfId="0" applyFont="1" applyBorder="1" applyAlignment="1">
      <alignment horizontal="left" vertical="center"/>
      <protection locked="0"/>
    </xf>
    <xf numFmtId="0" fontId="44" fillId="0" borderId="36" xfId="0" applyFont="1" applyBorder="1" applyAlignment="1">
      <alignment horizontal="left" vertical="center"/>
      <protection locked="0"/>
    </xf>
    <xf numFmtId="0" fontId="46" fillId="0" borderId="0" xfId="0" applyFont="1" applyAlignment="1">
      <alignment vertical="center"/>
      <protection locked="0"/>
    </xf>
    <xf numFmtId="0" fontId="43" fillId="0" borderId="1" xfId="0" applyFont="1" applyBorder="1" applyAlignment="1">
      <alignment vertical="center"/>
      <protection locked="0"/>
    </xf>
    <xf numFmtId="0" fontId="46" fillId="0" borderId="34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4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3" fillId="0" borderId="34" xfId="0" applyFont="1" applyBorder="1" applyAlignment="1">
      <alignment horizontal="left"/>
      <protection locked="0"/>
    </xf>
    <xf numFmtId="0" fontId="46" fillId="0" borderId="34" xfId="0" applyFont="1" applyBorder="1" applyAlignment="1">
      <protection locked="0"/>
    </xf>
    <xf numFmtId="0" fontId="41" fillId="0" borderId="32" xfId="0" applyFont="1" applyBorder="1" applyAlignment="1">
      <alignment vertical="top"/>
      <protection locked="0"/>
    </xf>
    <xf numFmtId="0" fontId="41" fillId="0" borderId="33" xfId="0" applyFont="1" applyBorder="1" applyAlignment="1">
      <alignment vertical="top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35" xfId="0" applyFont="1" applyBorder="1" applyAlignment="1">
      <alignment vertical="top"/>
      <protection locked="0"/>
    </xf>
    <xf numFmtId="0" fontId="41" fillId="0" borderId="34" xfId="0" applyFont="1" applyBorder="1" applyAlignment="1">
      <alignment vertical="top"/>
      <protection locked="0"/>
    </xf>
    <xf numFmtId="0" fontId="41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ht="36.96" customHeight="1">
      <c r="AR2" s="25" t="s">
        <v>8</v>
      </c>
      <c r="BS2" s="26" t="s">
        <v>9</v>
      </c>
      <c r="BT2" s="26" t="s">
        <v>10</v>
      </c>
    </row>
    <row r="3" ht="6.96" customHeight="1">
      <c r="B3" s="27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9"/>
      <c r="BS3" s="26" t="s">
        <v>9</v>
      </c>
      <c r="BT3" s="26" t="s">
        <v>11</v>
      </c>
    </row>
    <row r="4" ht="36.96" customHeight="1">
      <c r="B4" s="30"/>
      <c r="C4" s="31"/>
      <c r="D4" s="32" t="s">
        <v>12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3"/>
      <c r="AS4" s="34" t="s">
        <v>13</v>
      </c>
      <c r="BE4" s="35" t="s">
        <v>14</v>
      </c>
      <c r="BS4" s="26" t="s">
        <v>15</v>
      </c>
    </row>
    <row r="5" ht="14.4" customHeight="1">
      <c r="B5" s="30"/>
      <c r="C5" s="31"/>
      <c r="D5" s="36" t="s">
        <v>16</v>
      </c>
      <c r="E5" s="31"/>
      <c r="F5" s="31"/>
      <c r="G5" s="31"/>
      <c r="H5" s="31"/>
      <c r="I5" s="31"/>
      <c r="J5" s="31"/>
      <c r="K5" s="37" t="s">
        <v>17</v>
      </c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3"/>
      <c r="BE5" s="38" t="s">
        <v>18</v>
      </c>
      <c r="BS5" s="26" t="s">
        <v>9</v>
      </c>
    </row>
    <row r="6" ht="36.96" customHeight="1">
      <c r="B6" s="30"/>
      <c r="C6" s="31"/>
      <c r="D6" s="39" t="s">
        <v>19</v>
      </c>
      <c r="E6" s="31"/>
      <c r="F6" s="31"/>
      <c r="G6" s="31"/>
      <c r="H6" s="31"/>
      <c r="I6" s="31"/>
      <c r="J6" s="31"/>
      <c r="K6" s="40" t="s">
        <v>20</v>
      </c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3"/>
      <c r="BE6" s="41"/>
      <c r="BS6" s="26" t="s">
        <v>9</v>
      </c>
    </row>
    <row r="7" ht="14.4" customHeight="1">
      <c r="B7" s="30"/>
      <c r="C7" s="31"/>
      <c r="D7" s="42" t="s">
        <v>21</v>
      </c>
      <c r="E7" s="31"/>
      <c r="F7" s="31"/>
      <c r="G7" s="31"/>
      <c r="H7" s="31"/>
      <c r="I7" s="31"/>
      <c r="J7" s="31"/>
      <c r="K7" s="37" t="s">
        <v>22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42" t="s">
        <v>23</v>
      </c>
      <c r="AL7" s="31"/>
      <c r="AM7" s="31"/>
      <c r="AN7" s="37" t="s">
        <v>5</v>
      </c>
      <c r="AO7" s="31"/>
      <c r="AP7" s="31"/>
      <c r="AQ7" s="33"/>
      <c r="BE7" s="41"/>
      <c r="BS7" s="26" t="s">
        <v>9</v>
      </c>
    </row>
    <row r="8" ht="14.4" customHeight="1">
      <c r="B8" s="30"/>
      <c r="C8" s="31"/>
      <c r="D8" s="42" t="s">
        <v>24</v>
      </c>
      <c r="E8" s="31"/>
      <c r="F8" s="31"/>
      <c r="G8" s="31"/>
      <c r="H8" s="31"/>
      <c r="I8" s="31"/>
      <c r="J8" s="31"/>
      <c r="K8" s="37" t="s">
        <v>25</v>
      </c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42" t="s">
        <v>26</v>
      </c>
      <c r="AL8" s="31"/>
      <c r="AM8" s="31"/>
      <c r="AN8" s="43" t="s">
        <v>27</v>
      </c>
      <c r="AO8" s="31"/>
      <c r="AP8" s="31"/>
      <c r="AQ8" s="33"/>
      <c r="BE8" s="41"/>
      <c r="BS8" s="26" t="s">
        <v>9</v>
      </c>
    </row>
    <row r="9" ht="14.4" customHeight="1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3"/>
      <c r="BE9" s="41"/>
      <c r="BS9" s="26" t="s">
        <v>9</v>
      </c>
    </row>
    <row r="10" ht="14.4" customHeight="1">
      <c r="B10" s="30"/>
      <c r="C10" s="31"/>
      <c r="D10" s="42" t="s">
        <v>28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42" t="s">
        <v>29</v>
      </c>
      <c r="AL10" s="31"/>
      <c r="AM10" s="31"/>
      <c r="AN10" s="37" t="s">
        <v>30</v>
      </c>
      <c r="AO10" s="31"/>
      <c r="AP10" s="31"/>
      <c r="AQ10" s="33"/>
      <c r="BE10" s="41"/>
      <c r="BS10" s="26" t="s">
        <v>9</v>
      </c>
    </row>
    <row r="11" ht="18.48" customHeight="1">
      <c r="B11" s="30"/>
      <c r="C11" s="31"/>
      <c r="D11" s="31"/>
      <c r="E11" s="37" t="s">
        <v>31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42" t="s">
        <v>32</v>
      </c>
      <c r="AL11" s="31"/>
      <c r="AM11" s="31"/>
      <c r="AN11" s="37" t="s">
        <v>5</v>
      </c>
      <c r="AO11" s="31"/>
      <c r="AP11" s="31"/>
      <c r="AQ11" s="33"/>
      <c r="BE11" s="41"/>
      <c r="BS11" s="26" t="s">
        <v>9</v>
      </c>
    </row>
    <row r="12" ht="6.96" customHeight="1">
      <c r="B12" s="30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3"/>
      <c r="BE12" s="41"/>
      <c r="BS12" s="26" t="s">
        <v>9</v>
      </c>
    </row>
    <row r="13" ht="14.4" customHeight="1">
      <c r="B13" s="30"/>
      <c r="C13" s="31"/>
      <c r="D13" s="42" t="s">
        <v>33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42" t="s">
        <v>29</v>
      </c>
      <c r="AL13" s="31"/>
      <c r="AM13" s="31"/>
      <c r="AN13" s="44" t="s">
        <v>34</v>
      </c>
      <c r="AO13" s="31"/>
      <c r="AP13" s="31"/>
      <c r="AQ13" s="33"/>
      <c r="BE13" s="41"/>
      <c r="BS13" s="26" t="s">
        <v>9</v>
      </c>
    </row>
    <row r="14">
      <c r="B14" s="30"/>
      <c r="C14" s="31"/>
      <c r="D14" s="31"/>
      <c r="E14" s="44" t="s">
        <v>34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2" t="s">
        <v>32</v>
      </c>
      <c r="AL14" s="31"/>
      <c r="AM14" s="31"/>
      <c r="AN14" s="44" t="s">
        <v>34</v>
      </c>
      <c r="AO14" s="31"/>
      <c r="AP14" s="31"/>
      <c r="AQ14" s="33"/>
      <c r="BE14" s="41"/>
      <c r="BS14" s="26" t="s">
        <v>9</v>
      </c>
    </row>
    <row r="15" ht="6.96" customHeight="1">
      <c r="B15" s="30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3"/>
      <c r="BE15" s="41"/>
      <c r="BS15" s="26" t="s">
        <v>6</v>
      </c>
    </row>
    <row r="16" ht="14.4" customHeight="1">
      <c r="B16" s="30"/>
      <c r="C16" s="31"/>
      <c r="D16" s="42" t="s">
        <v>35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42" t="s">
        <v>29</v>
      </c>
      <c r="AL16" s="31"/>
      <c r="AM16" s="31"/>
      <c r="AN16" s="37" t="s">
        <v>36</v>
      </c>
      <c r="AO16" s="31"/>
      <c r="AP16" s="31"/>
      <c r="AQ16" s="33"/>
      <c r="BE16" s="41"/>
      <c r="BS16" s="26" t="s">
        <v>6</v>
      </c>
    </row>
    <row r="17" ht="18.48" customHeight="1">
      <c r="B17" s="30"/>
      <c r="C17" s="31"/>
      <c r="D17" s="31"/>
      <c r="E17" s="37" t="s">
        <v>37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42" t="s">
        <v>32</v>
      </c>
      <c r="AL17" s="31"/>
      <c r="AM17" s="31"/>
      <c r="AN17" s="37" t="s">
        <v>38</v>
      </c>
      <c r="AO17" s="31"/>
      <c r="AP17" s="31"/>
      <c r="AQ17" s="33"/>
      <c r="BE17" s="41"/>
      <c r="BS17" s="26" t="s">
        <v>39</v>
      </c>
    </row>
    <row r="18" ht="6.96" customHeight="1">
      <c r="B18" s="30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3"/>
      <c r="BE18" s="41"/>
      <c r="BS18" s="26" t="s">
        <v>9</v>
      </c>
    </row>
    <row r="19" ht="14.4" customHeight="1">
      <c r="B19" s="30"/>
      <c r="C19" s="31"/>
      <c r="D19" s="42" t="s">
        <v>40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3"/>
      <c r="BE19" s="41"/>
      <c r="BS19" s="26" t="s">
        <v>9</v>
      </c>
    </row>
    <row r="20" ht="185.25" customHeight="1">
      <c r="B20" s="30"/>
      <c r="C20" s="31"/>
      <c r="D20" s="31"/>
      <c r="E20" s="46" t="s">
        <v>41</v>
      </c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31"/>
      <c r="AP20" s="31"/>
      <c r="AQ20" s="33"/>
      <c r="BE20" s="41"/>
      <c r="BS20" s="26" t="s">
        <v>6</v>
      </c>
    </row>
    <row r="21" ht="6.96" customHeight="1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3"/>
      <c r="BE21" s="41"/>
    </row>
    <row r="22" ht="6.96" customHeight="1">
      <c r="B22" s="30"/>
      <c r="C22" s="31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31"/>
      <c r="AQ22" s="33"/>
      <c r="BE22" s="41"/>
    </row>
    <row r="23" s="1" customFormat="1" ht="25.92" customHeight="1">
      <c r="B23" s="48"/>
      <c r="C23" s="49"/>
      <c r="D23" s="50" t="s">
        <v>42</v>
      </c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2">
        <f>ROUND(AG51,2)</f>
        <v>0</v>
      </c>
      <c r="AL23" s="51"/>
      <c r="AM23" s="51"/>
      <c r="AN23" s="51"/>
      <c r="AO23" s="51"/>
      <c r="AP23" s="49"/>
      <c r="AQ23" s="53"/>
      <c r="BE23" s="41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53"/>
      <c r="BE24" s="41"/>
    </row>
    <row r="25" s="1" customForma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54" t="s">
        <v>43</v>
      </c>
      <c r="M25" s="54"/>
      <c r="N25" s="54"/>
      <c r="O25" s="54"/>
      <c r="P25" s="49"/>
      <c r="Q25" s="49"/>
      <c r="R25" s="49"/>
      <c r="S25" s="49"/>
      <c r="T25" s="49"/>
      <c r="U25" s="49"/>
      <c r="V25" s="49"/>
      <c r="W25" s="54" t="s">
        <v>44</v>
      </c>
      <c r="X25" s="54"/>
      <c r="Y25" s="54"/>
      <c r="Z25" s="54"/>
      <c r="AA25" s="54"/>
      <c r="AB25" s="54"/>
      <c r="AC25" s="54"/>
      <c r="AD25" s="54"/>
      <c r="AE25" s="54"/>
      <c r="AF25" s="49"/>
      <c r="AG25" s="49"/>
      <c r="AH25" s="49"/>
      <c r="AI25" s="49"/>
      <c r="AJ25" s="49"/>
      <c r="AK25" s="54" t="s">
        <v>45</v>
      </c>
      <c r="AL25" s="54"/>
      <c r="AM25" s="54"/>
      <c r="AN25" s="54"/>
      <c r="AO25" s="54"/>
      <c r="AP25" s="49"/>
      <c r="AQ25" s="53"/>
      <c r="BE25" s="41"/>
    </row>
    <row r="26" s="2" customFormat="1" ht="14.4" customHeight="1">
      <c r="B26" s="55"/>
      <c r="C26" s="56"/>
      <c r="D26" s="57" t="s">
        <v>46</v>
      </c>
      <c r="E26" s="56"/>
      <c r="F26" s="57" t="s">
        <v>47</v>
      </c>
      <c r="G26" s="56"/>
      <c r="H26" s="56"/>
      <c r="I26" s="56"/>
      <c r="J26" s="56"/>
      <c r="K26" s="56"/>
      <c r="L26" s="58">
        <v>0.20999999999999999</v>
      </c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9">
        <f>ROUND(AZ51,2)</f>
        <v>0</v>
      </c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9">
        <f>ROUND(AV51,2)</f>
        <v>0</v>
      </c>
      <c r="AL26" s="56"/>
      <c r="AM26" s="56"/>
      <c r="AN26" s="56"/>
      <c r="AO26" s="56"/>
      <c r="AP26" s="56"/>
      <c r="AQ26" s="60"/>
      <c r="BE26" s="41"/>
    </row>
    <row r="27" s="2" customFormat="1" ht="14.4" customHeight="1">
      <c r="B27" s="55"/>
      <c r="C27" s="56"/>
      <c r="D27" s="56"/>
      <c r="E27" s="56"/>
      <c r="F27" s="57" t="s">
        <v>48</v>
      </c>
      <c r="G27" s="56"/>
      <c r="H27" s="56"/>
      <c r="I27" s="56"/>
      <c r="J27" s="56"/>
      <c r="K27" s="56"/>
      <c r="L27" s="58">
        <v>0.14999999999999999</v>
      </c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9">
        <f>ROUND(BA51,2)</f>
        <v>0</v>
      </c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9">
        <f>ROUND(AW51,2)</f>
        <v>0</v>
      </c>
      <c r="AL27" s="56"/>
      <c r="AM27" s="56"/>
      <c r="AN27" s="56"/>
      <c r="AO27" s="56"/>
      <c r="AP27" s="56"/>
      <c r="AQ27" s="60"/>
      <c r="BE27" s="41"/>
    </row>
    <row r="28" hidden="1" s="2" customFormat="1" ht="14.4" customHeight="1">
      <c r="B28" s="55"/>
      <c r="C28" s="56"/>
      <c r="D28" s="56"/>
      <c r="E28" s="56"/>
      <c r="F28" s="57" t="s">
        <v>49</v>
      </c>
      <c r="G28" s="56"/>
      <c r="H28" s="56"/>
      <c r="I28" s="56"/>
      <c r="J28" s="56"/>
      <c r="K28" s="56"/>
      <c r="L28" s="58">
        <v>0.20999999999999999</v>
      </c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9">
        <f>ROUND(BB51,2)</f>
        <v>0</v>
      </c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9">
        <v>0</v>
      </c>
      <c r="AL28" s="56"/>
      <c r="AM28" s="56"/>
      <c r="AN28" s="56"/>
      <c r="AO28" s="56"/>
      <c r="AP28" s="56"/>
      <c r="AQ28" s="60"/>
      <c r="BE28" s="41"/>
    </row>
    <row r="29" hidden="1" s="2" customFormat="1" ht="14.4" customHeight="1">
      <c r="B29" s="55"/>
      <c r="C29" s="56"/>
      <c r="D29" s="56"/>
      <c r="E29" s="56"/>
      <c r="F29" s="57" t="s">
        <v>50</v>
      </c>
      <c r="G29" s="56"/>
      <c r="H29" s="56"/>
      <c r="I29" s="56"/>
      <c r="J29" s="56"/>
      <c r="K29" s="56"/>
      <c r="L29" s="58">
        <v>0.14999999999999999</v>
      </c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9">
        <f>ROUND(BC51,2)</f>
        <v>0</v>
      </c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9">
        <v>0</v>
      </c>
      <c r="AL29" s="56"/>
      <c r="AM29" s="56"/>
      <c r="AN29" s="56"/>
      <c r="AO29" s="56"/>
      <c r="AP29" s="56"/>
      <c r="AQ29" s="60"/>
      <c r="BE29" s="41"/>
    </row>
    <row r="30" hidden="1" s="2" customFormat="1" ht="14.4" customHeight="1">
      <c r="B30" s="55"/>
      <c r="C30" s="56"/>
      <c r="D30" s="56"/>
      <c r="E30" s="56"/>
      <c r="F30" s="57" t="s">
        <v>51</v>
      </c>
      <c r="G30" s="56"/>
      <c r="H30" s="56"/>
      <c r="I30" s="56"/>
      <c r="J30" s="56"/>
      <c r="K30" s="56"/>
      <c r="L30" s="58">
        <v>0</v>
      </c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9">
        <f>ROUND(BD51,2)</f>
        <v>0</v>
      </c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9">
        <v>0</v>
      </c>
      <c r="AL30" s="56"/>
      <c r="AM30" s="56"/>
      <c r="AN30" s="56"/>
      <c r="AO30" s="56"/>
      <c r="AP30" s="56"/>
      <c r="AQ30" s="60"/>
      <c r="BE30" s="41"/>
    </row>
    <row r="31" s="1" customFormat="1" ht="6.96" customHeight="1"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53"/>
      <c r="BE31" s="41"/>
    </row>
    <row r="32" s="1" customFormat="1" ht="25.92" customHeight="1">
      <c r="B32" s="48"/>
      <c r="C32" s="61"/>
      <c r="D32" s="62" t="s">
        <v>52</v>
      </c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4" t="s">
        <v>53</v>
      </c>
      <c r="U32" s="63"/>
      <c r="V32" s="63"/>
      <c r="W32" s="63"/>
      <c r="X32" s="65" t="s">
        <v>54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6">
        <f>SUM(AK23:AK30)</f>
        <v>0</v>
      </c>
      <c r="AL32" s="63"/>
      <c r="AM32" s="63"/>
      <c r="AN32" s="63"/>
      <c r="AO32" s="67"/>
      <c r="AP32" s="61"/>
      <c r="AQ32" s="68"/>
      <c r="BE32" s="41"/>
    </row>
    <row r="33" s="1" customFormat="1" ht="6.96" customHeight="1"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53"/>
    </row>
    <row r="34" s="1" customFormat="1" ht="6.96" customHeight="1">
      <c r="B34" s="69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1"/>
    </row>
    <row r="38" s="1" customFormat="1" ht="6.96" customHeight="1">
      <c r="B38" s="72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48"/>
    </row>
    <row r="39" s="1" customFormat="1" ht="36.96" customHeight="1">
      <c r="B39" s="48"/>
      <c r="C39" s="74" t="s">
        <v>55</v>
      </c>
      <c r="AR39" s="48"/>
    </row>
    <row r="40" s="1" customFormat="1" ht="6.96" customHeight="1">
      <c r="B40" s="48"/>
      <c r="AR40" s="48"/>
    </row>
    <row r="41" s="3" customFormat="1" ht="14.4" customHeight="1">
      <c r="B41" s="75"/>
      <c r="C41" s="76" t="s">
        <v>16</v>
      </c>
      <c r="L41" s="3" t="str">
        <f>K5</f>
        <v>18-106</v>
      </c>
      <c r="AR41" s="75"/>
    </row>
    <row r="42" s="4" customFormat="1" ht="36.96" customHeight="1">
      <c r="B42" s="77"/>
      <c r="C42" s="78" t="s">
        <v>19</v>
      </c>
      <c r="L42" s="79" t="str">
        <f>K6</f>
        <v>Areál nemocnice v Českém Brodě – zřízení skladu odpadů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7"/>
    </row>
    <row r="43" s="1" customFormat="1" ht="6.96" customHeight="1">
      <c r="B43" s="48"/>
      <c r="AR43" s="48"/>
    </row>
    <row r="44" s="1" customFormat="1">
      <c r="B44" s="48"/>
      <c r="C44" s="76" t="s">
        <v>24</v>
      </c>
      <c r="L44" s="80" t="str">
        <f>IF(K8="","",K8)</f>
        <v>Český Brod, ul. Žižkova, areál nemocnice</v>
      </c>
      <c r="AI44" s="76" t="s">
        <v>26</v>
      </c>
      <c r="AM44" s="81" t="str">
        <f>IF(AN8= "","",AN8)</f>
        <v>10. 12. 2018</v>
      </c>
      <c r="AN44" s="81"/>
      <c r="AR44" s="48"/>
    </row>
    <row r="45" s="1" customFormat="1" ht="6.96" customHeight="1">
      <c r="B45" s="48"/>
      <c r="AR45" s="48"/>
    </row>
    <row r="46" s="1" customFormat="1">
      <c r="B46" s="48"/>
      <c r="C46" s="76" t="s">
        <v>28</v>
      </c>
      <c r="L46" s="3" t="str">
        <f>IF(E11= "","",E11)</f>
        <v>město Český Brod</v>
      </c>
      <c r="AI46" s="76" t="s">
        <v>35</v>
      </c>
      <c r="AM46" s="3" t="str">
        <f>IF(E17="","",E17)</f>
        <v>PROJEKT CENTRUM NOVA s.r.o.</v>
      </c>
      <c r="AN46" s="3"/>
      <c r="AO46" s="3"/>
      <c r="AP46" s="3"/>
      <c r="AR46" s="48"/>
      <c r="AS46" s="82" t="s">
        <v>56</v>
      </c>
      <c r="AT46" s="83"/>
      <c r="AU46" s="84"/>
      <c r="AV46" s="84"/>
      <c r="AW46" s="84"/>
      <c r="AX46" s="84"/>
      <c r="AY46" s="84"/>
      <c r="AZ46" s="84"/>
      <c r="BA46" s="84"/>
      <c r="BB46" s="84"/>
      <c r="BC46" s="84"/>
      <c r="BD46" s="85"/>
    </row>
    <row r="47" s="1" customFormat="1">
      <c r="B47" s="48"/>
      <c r="C47" s="76" t="s">
        <v>33</v>
      </c>
      <c r="L47" s="3" t="str">
        <f>IF(E14= "Vyplň údaj","",E14)</f>
        <v/>
      </c>
      <c r="AR47" s="48"/>
      <c r="AS47" s="86"/>
      <c r="AT47" s="57"/>
      <c r="AU47" s="49"/>
      <c r="AV47" s="49"/>
      <c r="AW47" s="49"/>
      <c r="AX47" s="49"/>
      <c r="AY47" s="49"/>
      <c r="AZ47" s="49"/>
      <c r="BA47" s="49"/>
      <c r="BB47" s="49"/>
      <c r="BC47" s="49"/>
      <c r="BD47" s="87"/>
    </row>
    <row r="48" s="1" customFormat="1" ht="10.8" customHeight="1">
      <c r="B48" s="48"/>
      <c r="AR48" s="48"/>
      <c r="AS48" s="86"/>
      <c r="AT48" s="57"/>
      <c r="AU48" s="49"/>
      <c r="AV48" s="49"/>
      <c r="AW48" s="49"/>
      <c r="AX48" s="49"/>
      <c r="AY48" s="49"/>
      <c r="AZ48" s="49"/>
      <c r="BA48" s="49"/>
      <c r="BB48" s="49"/>
      <c r="BC48" s="49"/>
      <c r="BD48" s="87"/>
    </row>
    <row r="49" s="1" customFormat="1" ht="29.28" customHeight="1">
      <c r="B49" s="48"/>
      <c r="C49" s="88" t="s">
        <v>57</v>
      </c>
      <c r="D49" s="89"/>
      <c r="E49" s="89"/>
      <c r="F49" s="89"/>
      <c r="G49" s="89"/>
      <c r="H49" s="90"/>
      <c r="I49" s="91" t="s">
        <v>58</v>
      </c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92" t="s">
        <v>59</v>
      </c>
      <c r="AH49" s="89"/>
      <c r="AI49" s="89"/>
      <c r="AJ49" s="89"/>
      <c r="AK49" s="89"/>
      <c r="AL49" s="89"/>
      <c r="AM49" s="89"/>
      <c r="AN49" s="91" t="s">
        <v>60</v>
      </c>
      <c r="AO49" s="89"/>
      <c r="AP49" s="89"/>
      <c r="AQ49" s="93" t="s">
        <v>61</v>
      </c>
      <c r="AR49" s="48"/>
      <c r="AS49" s="94" t="s">
        <v>62</v>
      </c>
      <c r="AT49" s="95" t="s">
        <v>63</v>
      </c>
      <c r="AU49" s="95" t="s">
        <v>64</v>
      </c>
      <c r="AV49" s="95" t="s">
        <v>65</v>
      </c>
      <c r="AW49" s="95" t="s">
        <v>66</v>
      </c>
      <c r="AX49" s="95" t="s">
        <v>67</v>
      </c>
      <c r="AY49" s="95" t="s">
        <v>68</v>
      </c>
      <c r="AZ49" s="95" t="s">
        <v>69</v>
      </c>
      <c r="BA49" s="95" t="s">
        <v>70</v>
      </c>
      <c r="BB49" s="95" t="s">
        <v>71</v>
      </c>
      <c r="BC49" s="95" t="s">
        <v>72</v>
      </c>
      <c r="BD49" s="96" t="s">
        <v>73</v>
      </c>
    </row>
    <row r="50" s="1" customFormat="1" ht="10.8" customHeight="1">
      <c r="B50" s="48"/>
      <c r="AR50" s="48"/>
      <c r="AS50" s="97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="4" customFormat="1" ht="32.4" customHeight="1">
      <c r="B51" s="77"/>
      <c r="C51" s="98" t="s">
        <v>74</v>
      </c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100">
        <f>ROUND(AG52+AG54,2)</f>
        <v>0</v>
      </c>
      <c r="AH51" s="100"/>
      <c r="AI51" s="100"/>
      <c r="AJ51" s="100"/>
      <c r="AK51" s="100"/>
      <c r="AL51" s="100"/>
      <c r="AM51" s="100"/>
      <c r="AN51" s="101">
        <f>SUM(AG51,AT51)</f>
        <v>0</v>
      </c>
      <c r="AO51" s="101"/>
      <c r="AP51" s="101"/>
      <c r="AQ51" s="102" t="s">
        <v>5</v>
      </c>
      <c r="AR51" s="77"/>
      <c r="AS51" s="103">
        <f>ROUND(AS52+AS54,2)</f>
        <v>0</v>
      </c>
      <c r="AT51" s="104">
        <f>ROUND(SUM(AV51:AW51),2)</f>
        <v>0</v>
      </c>
      <c r="AU51" s="105">
        <f>ROUND(AU52+AU54,5)</f>
        <v>0</v>
      </c>
      <c r="AV51" s="104">
        <f>ROUND(AZ51*L26,2)</f>
        <v>0</v>
      </c>
      <c r="AW51" s="104">
        <f>ROUND(BA51*L27,2)</f>
        <v>0</v>
      </c>
      <c r="AX51" s="104">
        <f>ROUND(BB51*L26,2)</f>
        <v>0</v>
      </c>
      <c r="AY51" s="104">
        <f>ROUND(BC51*L27,2)</f>
        <v>0</v>
      </c>
      <c r="AZ51" s="104">
        <f>ROUND(AZ52+AZ54,2)</f>
        <v>0</v>
      </c>
      <c r="BA51" s="104">
        <f>ROUND(BA52+BA54,2)</f>
        <v>0</v>
      </c>
      <c r="BB51" s="104">
        <f>ROUND(BB52+BB54,2)</f>
        <v>0</v>
      </c>
      <c r="BC51" s="104">
        <f>ROUND(BC52+BC54,2)</f>
        <v>0</v>
      </c>
      <c r="BD51" s="106">
        <f>ROUND(BD52+BD54,2)</f>
        <v>0</v>
      </c>
      <c r="BS51" s="78" t="s">
        <v>75</v>
      </c>
      <c r="BT51" s="78" t="s">
        <v>76</v>
      </c>
      <c r="BU51" s="107" t="s">
        <v>77</v>
      </c>
      <c r="BV51" s="78" t="s">
        <v>78</v>
      </c>
      <c r="BW51" s="78" t="s">
        <v>7</v>
      </c>
      <c r="BX51" s="78" t="s">
        <v>79</v>
      </c>
      <c r="CL51" s="78" t="s">
        <v>22</v>
      </c>
    </row>
    <row r="52" s="5" customFormat="1" ht="16.5" customHeight="1">
      <c r="B52" s="108"/>
      <c r="C52" s="109"/>
      <c r="D52" s="110" t="s">
        <v>80</v>
      </c>
      <c r="E52" s="110"/>
      <c r="F52" s="110"/>
      <c r="G52" s="110"/>
      <c r="H52" s="110"/>
      <c r="I52" s="111"/>
      <c r="J52" s="110" t="s">
        <v>81</v>
      </c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2">
        <f>ROUND(AG53,2)</f>
        <v>0</v>
      </c>
      <c r="AH52" s="111"/>
      <c r="AI52" s="111"/>
      <c r="AJ52" s="111"/>
      <c r="AK52" s="111"/>
      <c r="AL52" s="111"/>
      <c r="AM52" s="111"/>
      <c r="AN52" s="113">
        <f>SUM(AG52,AT52)</f>
        <v>0</v>
      </c>
      <c r="AO52" s="111"/>
      <c r="AP52" s="111"/>
      <c r="AQ52" s="114" t="s">
        <v>82</v>
      </c>
      <c r="AR52" s="108"/>
      <c r="AS52" s="115">
        <f>ROUND(AS53,2)</f>
        <v>0</v>
      </c>
      <c r="AT52" s="116">
        <f>ROUND(SUM(AV52:AW52),2)</f>
        <v>0</v>
      </c>
      <c r="AU52" s="117">
        <f>ROUND(AU53,5)</f>
        <v>0</v>
      </c>
      <c r="AV52" s="116">
        <f>ROUND(AZ52*L26,2)</f>
        <v>0</v>
      </c>
      <c r="AW52" s="116">
        <f>ROUND(BA52*L27,2)</f>
        <v>0</v>
      </c>
      <c r="AX52" s="116">
        <f>ROUND(BB52*L26,2)</f>
        <v>0</v>
      </c>
      <c r="AY52" s="116">
        <f>ROUND(BC52*L27,2)</f>
        <v>0</v>
      </c>
      <c r="AZ52" s="116">
        <f>ROUND(AZ53,2)</f>
        <v>0</v>
      </c>
      <c r="BA52" s="116">
        <f>ROUND(BA53,2)</f>
        <v>0</v>
      </c>
      <c r="BB52" s="116">
        <f>ROUND(BB53,2)</f>
        <v>0</v>
      </c>
      <c r="BC52" s="116">
        <f>ROUND(BC53,2)</f>
        <v>0</v>
      </c>
      <c r="BD52" s="118">
        <f>ROUND(BD53,2)</f>
        <v>0</v>
      </c>
      <c r="BS52" s="119" t="s">
        <v>75</v>
      </c>
      <c r="BT52" s="119" t="s">
        <v>83</v>
      </c>
      <c r="BU52" s="119" t="s">
        <v>77</v>
      </c>
      <c r="BV52" s="119" t="s">
        <v>78</v>
      </c>
      <c r="BW52" s="119" t="s">
        <v>84</v>
      </c>
      <c r="BX52" s="119" t="s">
        <v>7</v>
      </c>
      <c r="CL52" s="119" t="s">
        <v>5</v>
      </c>
      <c r="CM52" s="119" t="s">
        <v>83</v>
      </c>
    </row>
    <row r="53" s="6" customFormat="1" ht="16.5" customHeight="1">
      <c r="A53" s="120" t="s">
        <v>85</v>
      </c>
      <c r="B53" s="121"/>
      <c r="C53" s="9"/>
      <c r="D53" s="9"/>
      <c r="E53" s="122" t="s">
        <v>80</v>
      </c>
      <c r="F53" s="122"/>
      <c r="G53" s="122"/>
      <c r="H53" s="122"/>
      <c r="I53" s="122"/>
      <c r="J53" s="9"/>
      <c r="K53" s="122" t="s">
        <v>86</v>
      </c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3">
        <f>'VRN - Vedlejší a ostatní ...'!J29</f>
        <v>0</v>
      </c>
      <c r="AH53" s="9"/>
      <c r="AI53" s="9"/>
      <c r="AJ53" s="9"/>
      <c r="AK53" s="9"/>
      <c r="AL53" s="9"/>
      <c r="AM53" s="9"/>
      <c r="AN53" s="123">
        <f>SUM(AG53,AT53)</f>
        <v>0</v>
      </c>
      <c r="AO53" s="9"/>
      <c r="AP53" s="9"/>
      <c r="AQ53" s="124" t="s">
        <v>87</v>
      </c>
      <c r="AR53" s="121"/>
      <c r="AS53" s="125">
        <v>0</v>
      </c>
      <c r="AT53" s="126">
        <f>ROUND(SUM(AV53:AW53),2)</f>
        <v>0</v>
      </c>
      <c r="AU53" s="127">
        <f>'VRN - Vedlejší a ostatní ...'!P84</f>
        <v>0</v>
      </c>
      <c r="AV53" s="126">
        <f>'VRN - Vedlejší a ostatní ...'!J32</f>
        <v>0</v>
      </c>
      <c r="AW53" s="126">
        <f>'VRN - Vedlejší a ostatní ...'!J33</f>
        <v>0</v>
      </c>
      <c r="AX53" s="126">
        <f>'VRN - Vedlejší a ostatní ...'!J34</f>
        <v>0</v>
      </c>
      <c r="AY53" s="126">
        <f>'VRN - Vedlejší a ostatní ...'!J35</f>
        <v>0</v>
      </c>
      <c r="AZ53" s="126">
        <f>'VRN - Vedlejší a ostatní ...'!F32</f>
        <v>0</v>
      </c>
      <c r="BA53" s="126">
        <f>'VRN - Vedlejší a ostatní ...'!F33</f>
        <v>0</v>
      </c>
      <c r="BB53" s="126">
        <f>'VRN - Vedlejší a ostatní ...'!F34</f>
        <v>0</v>
      </c>
      <c r="BC53" s="126">
        <f>'VRN - Vedlejší a ostatní ...'!F35</f>
        <v>0</v>
      </c>
      <c r="BD53" s="128">
        <f>'VRN - Vedlejší a ostatní ...'!F36</f>
        <v>0</v>
      </c>
      <c r="BT53" s="129" t="s">
        <v>88</v>
      </c>
      <c r="BV53" s="129" t="s">
        <v>78</v>
      </c>
      <c r="BW53" s="129" t="s">
        <v>89</v>
      </c>
      <c r="BX53" s="129" t="s">
        <v>84</v>
      </c>
      <c r="CL53" s="129" t="s">
        <v>22</v>
      </c>
    </row>
    <row r="54" s="5" customFormat="1" ht="16.5" customHeight="1">
      <c r="B54" s="108"/>
      <c r="C54" s="109"/>
      <c r="D54" s="110" t="s">
        <v>90</v>
      </c>
      <c r="E54" s="110"/>
      <c r="F54" s="110"/>
      <c r="G54" s="110"/>
      <c r="H54" s="110"/>
      <c r="I54" s="111"/>
      <c r="J54" s="110" t="s">
        <v>91</v>
      </c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2">
        <f>ROUND(SUM(AG55:AG58),2)</f>
        <v>0</v>
      </c>
      <c r="AH54" s="111"/>
      <c r="AI54" s="111"/>
      <c r="AJ54" s="111"/>
      <c r="AK54" s="111"/>
      <c r="AL54" s="111"/>
      <c r="AM54" s="111"/>
      <c r="AN54" s="113">
        <f>SUM(AG54,AT54)</f>
        <v>0</v>
      </c>
      <c r="AO54" s="111"/>
      <c r="AP54" s="111"/>
      <c r="AQ54" s="114" t="s">
        <v>92</v>
      </c>
      <c r="AR54" s="108"/>
      <c r="AS54" s="115">
        <f>ROUND(SUM(AS55:AS58),2)</f>
        <v>0</v>
      </c>
      <c r="AT54" s="116">
        <f>ROUND(SUM(AV54:AW54),2)</f>
        <v>0</v>
      </c>
      <c r="AU54" s="117">
        <f>ROUND(SUM(AU55:AU58),5)</f>
        <v>0</v>
      </c>
      <c r="AV54" s="116">
        <f>ROUND(AZ54*L26,2)</f>
        <v>0</v>
      </c>
      <c r="AW54" s="116">
        <f>ROUND(BA54*L27,2)</f>
        <v>0</v>
      </c>
      <c r="AX54" s="116">
        <f>ROUND(BB54*L26,2)</f>
        <v>0</v>
      </c>
      <c r="AY54" s="116">
        <f>ROUND(BC54*L27,2)</f>
        <v>0</v>
      </c>
      <c r="AZ54" s="116">
        <f>ROUND(SUM(AZ55:AZ58),2)</f>
        <v>0</v>
      </c>
      <c r="BA54" s="116">
        <f>ROUND(SUM(BA55:BA58),2)</f>
        <v>0</v>
      </c>
      <c r="BB54" s="116">
        <f>ROUND(SUM(BB55:BB58),2)</f>
        <v>0</v>
      </c>
      <c r="BC54" s="116">
        <f>ROUND(SUM(BC55:BC58),2)</f>
        <v>0</v>
      </c>
      <c r="BD54" s="118">
        <f>ROUND(SUM(BD55:BD58),2)</f>
        <v>0</v>
      </c>
      <c r="BS54" s="119" t="s">
        <v>75</v>
      </c>
      <c r="BT54" s="119" t="s">
        <v>83</v>
      </c>
      <c r="BU54" s="119" t="s">
        <v>77</v>
      </c>
      <c r="BV54" s="119" t="s">
        <v>78</v>
      </c>
      <c r="BW54" s="119" t="s">
        <v>93</v>
      </c>
      <c r="BX54" s="119" t="s">
        <v>7</v>
      </c>
      <c r="CL54" s="119" t="s">
        <v>5</v>
      </c>
      <c r="CM54" s="119" t="s">
        <v>88</v>
      </c>
    </row>
    <row r="55" s="6" customFormat="1" ht="16.5" customHeight="1">
      <c r="A55" s="120" t="s">
        <v>85</v>
      </c>
      <c r="B55" s="121"/>
      <c r="C55" s="9"/>
      <c r="D55" s="9"/>
      <c r="E55" s="122" t="s">
        <v>94</v>
      </c>
      <c r="F55" s="122"/>
      <c r="G55" s="122"/>
      <c r="H55" s="122"/>
      <c r="I55" s="122"/>
      <c r="J55" s="9"/>
      <c r="K55" s="122" t="s">
        <v>95</v>
      </c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3">
        <f>'01_00 - Bourání'!J29</f>
        <v>0</v>
      </c>
      <c r="AH55" s="9"/>
      <c r="AI55" s="9"/>
      <c r="AJ55" s="9"/>
      <c r="AK55" s="9"/>
      <c r="AL55" s="9"/>
      <c r="AM55" s="9"/>
      <c r="AN55" s="123">
        <f>SUM(AG55,AT55)</f>
        <v>0</v>
      </c>
      <c r="AO55" s="9"/>
      <c r="AP55" s="9"/>
      <c r="AQ55" s="124" t="s">
        <v>87</v>
      </c>
      <c r="AR55" s="121"/>
      <c r="AS55" s="125">
        <v>0</v>
      </c>
      <c r="AT55" s="126">
        <f>ROUND(SUM(AV55:AW55),2)</f>
        <v>0</v>
      </c>
      <c r="AU55" s="127">
        <f>'01_00 - Bourání'!P90</f>
        <v>0</v>
      </c>
      <c r="AV55" s="126">
        <f>'01_00 - Bourání'!J32</f>
        <v>0</v>
      </c>
      <c r="AW55" s="126">
        <f>'01_00 - Bourání'!J33</f>
        <v>0</v>
      </c>
      <c r="AX55" s="126">
        <f>'01_00 - Bourání'!J34</f>
        <v>0</v>
      </c>
      <c r="AY55" s="126">
        <f>'01_00 - Bourání'!J35</f>
        <v>0</v>
      </c>
      <c r="AZ55" s="126">
        <f>'01_00 - Bourání'!F32</f>
        <v>0</v>
      </c>
      <c r="BA55" s="126">
        <f>'01_00 - Bourání'!F33</f>
        <v>0</v>
      </c>
      <c r="BB55" s="126">
        <f>'01_00 - Bourání'!F34</f>
        <v>0</v>
      </c>
      <c r="BC55" s="126">
        <f>'01_00 - Bourání'!F35</f>
        <v>0</v>
      </c>
      <c r="BD55" s="128">
        <f>'01_00 - Bourání'!F36</f>
        <v>0</v>
      </c>
      <c r="BT55" s="129" t="s">
        <v>88</v>
      </c>
      <c r="BV55" s="129" t="s">
        <v>78</v>
      </c>
      <c r="BW55" s="129" t="s">
        <v>96</v>
      </c>
      <c r="BX55" s="129" t="s">
        <v>93</v>
      </c>
      <c r="CL55" s="129" t="s">
        <v>22</v>
      </c>
    </row>
    <row r="56" s="6" customFormat="1" ht="16.5" customHeight="1">
      <c r="A56" s="120" t="s">
        <v>85</v>
      </c>
      <c r="B56" s="121"/>
      <c r="C56" s="9"/>
      <c r="D56" s="9"/>
      <c r="E56" s="122" t="s">
        <v>97</v>
      </c>
      <c r="F56" s="122"/>
      <c r="G56" s="122"/>
      <c r="H56" s="122"/>
      <c r="I56" s="122"/>
      <c r="J56" s="9"/>
      <c r="K56" s="122" t="s">
        <v>98</v>
      </c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3">
        <f>'01_01 - Architektonicko-s...'!J29</f>
        <v>0</v>
      </c>
      <c r="AH56" s="9"/>
      <c r="AI56" s="9"/>
      <c r="AJ56" s="9"/>
      <c r="AK56" s="9"/>
      <c r="AL56" s="9"/>
      <c r="AM56" s="9"/>
      <c r="AN56" s="123">
        <f>SUM(AG56,AT56)</f>
        <v>0</v>
      </c>
      <c r="AO56" s="9"/>
      <c r="AP56" s="9"/>
      <c r="AQ56" s="124" t="s">
        <v>87</v>
      </c>
      <c r="AR56" s="121"/>
      <c r="AS56" s="125">
        <v>0</v>
      </c>
      <c r="AT56" s="126">
        <f>ROUND(SUM(AV56:AW56),2)</f>
        <v>0</v>
      </c>
      <c r="AU56" s="127">
        <f>'01_01 - Architektonicko-s...'!P96</f>
        <v>0</v>
      </c>
      <c r="AV56" s="126">
        <f>'01_01 - Architektonicko-s...'!J32</f>
        <v>0</v>
      </c>
      <c r="AW56" s="126">
        <f>'01_01 - Architektonicko-s...'!J33</f>
        <v>0</v>
      </c>
      <c r="AX56" s="126">
        <f>'01_01 - Architektonicko-s...'!J34</f>
        <v>0</v>
      </c>
      <c r="AY56" s="126">
        <f>'01_01 - Architektonicko-s...'!J35</f>
        <v>0</v>
      </c>
      <c r="AZ56" s="126">
        <f>'01_01 - Architektonicko-s...'!F32</f>
        <v>0</v>
      </c>
      <c r="BA56" s="126">
        <f>'01_01 - Architektonicko-s...'!F33</f>
        <v>0</v>
      </c>
      <c r="BB56" s="126">
        <f>'01_01 - Architektonicko-s...'!F34</f>
        <v>0</v>
      </c>
      <c r="BC56" s="126">
        <f>'01_01 - Architektonicko-s...'!F35</f>
        <v>0</v>
      </c>
      <c r="BD56" s="128">
        <f>'01_01 - Architektonicko-s...'!F36</f>
        <v>0</v>
      </c>
      <c r="BT56" s="129" t="s">
        <v>88</v>
      </c>
      <c r="BV56" s="129" t="s">
        <v>78</v>
      </c>
      <c r="BW56" s="129" t="s">
        <v>99</v>
      </c>
      <c r="BX56" s="129" t="s">
        <v>93</v>
      </c>
      <c r="CL56" s="129" t="s">
        <v>22</v>
      </c>
    </row>
    <row r="57" s="6" customFormat="1" ht="16.5" customHeight="1">
      <c r="A57" s="120" t="s">
        <v>85</v>
      </c>
      <c r="B57" s="121"/>
      <c r="C57" s="9"/>
      <c r="D57" s="9"/>
      <c r="E57" s="122" t="s">
        <v>100</v>
      </c>
      <c r="F57" s="122"/>
      <c r="G57" s="122"/>
      <c r="H57" s="122"/>
      <c r="I57" s="122"/>
      <c r="J57" s="9"/>
      <c r="K57" s="122" t="s">
        <v>101</v>
      </c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3">
        <f>'01_03 - Zařízení vzduchot...'!J29</f>
        <v>0</v>
      </c>
      <c r="AH57" s="9"/>
      <c r="AI57" s="9"/>
      <c r="AJ57" s="9"/>
      <c r="AK57" s="9"/>
      <c r="AL57" s="9"/>
      <c r="AM57" s="9"/>
      <c r="AN57" s="123">
        <f>SUM(AG57,AT57)</f>
        <v>0</v>
      </c>
      <c r="AO57" s="9"/>
      <c r="AP57" s="9"/>
      <c r="AQ57" s="124" t="s">
        <v>87</v>
      </c>
      <c r="AR57" s="121"/>
      <c r="AS57" s="125">
        <v>0</v>
      </c>
      <c r="AT57" s="126">
        <f>ROUND(SUM(AV57:AW57),2)</f>
        <v>0</v>
      </c>
      <c r="AU57" s="127">
        <f>'01_03 - Zařízení vzduchot...'!P85</f>
        <v>0</v>
      </c>
      <c r="AV57" s="126">
        <f>'01_03 - Zařízení vzduchot...'!J32</f>
        <v>0</v>
      </c>
      <c r="AW57" s="126">
        <f>'01_03 - Zařízení vzduchot...'!J33</f>
        <v>0</v>
      </c>
      <c r="AX57" s="126">
        <f>'01_03 - Zařízení vzduchot...'!J34</f>
        <v>0</v>
      </c>
      <c r="AY57" s="126">
        <f>'01_03 - Zařízení vzduchot...'!J35</f>
        <v>0</v>
      </c>
      <c r="AZ57" s="126">
        <f>'01_03 - Zařízení vzduchot...'!F32</f>
        <v>0</v>
      </c>
      <c r="BA57" s="126">
        <f>'01_03 - Zařízení vzduchot...'!F33</f>
        <v>0</v>
      </c>
      <c r="BB57" s="126">
        <f>'01_03 - Zařízení vzduchot...'!F34</f>
        <v>0</v>
      </c>
      <c r="BC57" s="126">
        <f>'01_03 - Zařízení vzduchot...'!F35</f>
        <v>0</v>
      </c>
      <c r="BD57" s="128">
        <f>'01_03 - Zařízení vzduchot...'!F36</f>
        <v>0</v>
      </c>
      <c r="BT57" s="129" t="s">
        <v>88</v>
      </c>
      <c r="BV57" s="129" t="s">
        <v>78</v>
      </c>
      <c r="BW57" s="129" t="s">
        <v>102</v>
      </c>
      <c r="BX57" s="129" t="s">
        <v>93</v>
      </c>
      <c r="CL57" s="129" t="s">
        <v>22</v>
      </c>
    </row>
    <row r="58" s="6" customFormat="1" ht="16.5" customHeight="1">
      <c r="A58" s="120" t="s">
        <v>85</v>
      </c>
      <c r="B58" s="121"/>
      <c r="C58" s="9"/>
      <c r="D58" s="9"/>
      <c r="E58" s="122" t="s">
        <v>103</v>
      </c>
      <c r="F58" s="122"/>
      <c r="G58" s="122"/>
      <c r="H58" s="122"/>
      <c r="I58" s="122"/>
      <c r="J58" s="9"/>
      <c r="K58" s="122" t="s">
        <v>104</v>
      </c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3">
        <f>'01_04 - Zařízení silnopro...'!J29</f>
        <v>0</v>
      </c>
      <c r="AH58" s="9"/>
      <c r="AI58" s="9"/>
      <c r="AJ58" s="9"/>
      <c r="AK58" s="9"/>
      <c r="AL58" s="9"/>
      <c r="AM58" s="9"/>
      <c r="AN58" s="123">
        <f>SUM(AG58,AT58)</f>
        <v>0</v>
      </c>
      <c r="AO58" s="9"/>
      <c r="AP58" s="9"/>
      <c r="AQ58" s="124" t="s">
        <v>87</v>
      </c>
      <c r="AR58" s="121"/>
      <c r="AS58" s="130">
        <v>0</v>
      </c>
      <c r="AT58" s="131">
        <f>ROUND(SUM(AV58:AW58),2)</f>
        <v>0</v>
      </c>
      <c r="AU58" s="132">
        <f>'01_04 - Zařízení silnopro...'!P87</f>
        <v>0</v>
      </c>
      <c r="AV58" s="131">
        <f>'01_04 - Zařízení silnopro...'!J32</f>
        <v>0</v>
      </c>
      <c r="AW58" s="131">
        <f>'01_04 - Zařízení silnopro...'!J33</f>
        <v>0</v>
      </c>
      <c r="AX58" s="131">
        <f>'01_04 - Zařízení silnopro...'!J34</f>
        <v>0</v>
      </c>
      <c r="AY58" s="131">
        <f>'01_04 - Zařízení silnopro...'!J35</f>
        <v>0</v>
      </c>
      <c r="AZ58" s="131">
        <f>'01_04 - Zařízení silnopro...'!F32</f>
        <v>0</v>
      </c>
      <c r="BA58" s="131">
        <f>'01_04 - Zařízení silnopro...'!F33</f>
        <v>0</v>
      </c>
      <c r="BB58" s="131">
        <f>'01_04 - Zařízení silnopro...'!F34</f>
        <v>0</v>
      </c>
      <c r="BC58" s="131">
        <f>'01_04 - Zařízení silnopro...'!F35</f>
        <v>0</v>
      </c>
      <c r="BD58" s="133">
        <f>'01_04 - Zařízení silnopro...'!F36</f>
        <v>0</v>
      </c>
      <c r="BT58" s="129" t="s">
        <v>88</v>
      </c>
      <c r="BV58" s="129" t="s">
        <v>78</v>
      </c>
      <c r="BW58" s="129" t="s">
        <v>105</v>
      </c>
      <c r="BX58" s="129" t="s">
        <v>93</v>
      </c>
      <c r="CL58" s="129" t="s">
        <v>106</v>
      </c>
    </row>
    <row r="59" s="1" customFormat="1" ht="30" customHeight="1">
      <c r="B59" s="48"/>
      <c r="AR59" s="48"/>
    </row>
    <row r="60" s="1" customFormat="1" ht="6.96" customHeight="1">
      <c r="B60" s="69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48"/>
    </row>
  </sheetData>
  <mergeCells count="65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7:AP57"/>
    <mergeCell ref="AN53:AP53"/>
    <mergeCell ref="AN52:AP52"/>
    <mergeCell ref="AG52:AM52"/>
    <mergeCell ref="AG53:AM53"/>
    <mergeCell ref="AN54:AP54"/>
    <mergeCell ref="AG54:AM54"/>
    <mergeCell ref="AN55:AP55"/>
    <mergeCell ref="AG55:AM55"/>
    <mergeCell ref="AN56:AP56"/>
    <mergeCell ref="AG56:AM56"/>
    <mergeCell ref="AG57:AM57"/>
    <mergeCell ref="AN58:AP58"/>
    <mergeCell ref="AG58:AM58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E58:I58"/>
    <mergeCell ref="C49:G49"/>
    <mergeCell ref="D52:H52"/>
    <mergeCell ref="E53:I53"/>
    <mergeCell ref="D54:H54"/>
    <mergeCell ref="E55:I55"/>
    <mergeCell ref="E56:I56"/>
    <mergeCell ref="E57:I57"/>
    <mergeCell ref="AM46:AP46"/>
    <mergeCell ref="AS46:AT48"/>
    <mergeCell ref="AN49:AP49"/>
    <mergeCell ref="L42:AO42"/>
    <mergeCell ref="AM44:AN44"/>
    <mergeCell ref="I49:AF49"/>
    <mergeCell ref="AG49:AM49"/>
    <mergeCell ref="K53:AF53"/>
    <mergeCell ref="J54:AF54"/>
    <mergeCell ref="K55:AF55"/>
    <mergeCell ref="K56:AF56"/>
    <mergeCell ref="K57:AF57"/>
    <mergeCell ref="K58:AF58"/>
  </mergeCells>
  <hyperlinks>
    <hyperlink ref="K1:S1" location="C2" display="1) Rekapitulace stavby"/>
    <hyperlink ref="W1:AI1" location="C51" display="2) Rekapitulace objektů stavby a soupisů prací"/>
    <hyperlink ref="A53" location="'VRN - Vedlejší a ostatní ...'!C2" display="/"/>
    <hyperlink ref="A55" location="'01_00 - Bourání'!C2" display="/"/>
    <hyperlink ref="A56" location="'01_01 - Architektonicko-s...'!C2" display="/"/>
    <hyperlink ref="A57" location="'01_03 - Zařízení vzduchot...'!C2" display="/"/>
    <hyperlink ref="A58" location="'01_04 - Zařízení silnopro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35"/>
      <c r="C1" s="135"/>
      <c r="D1" s="136" t="s">
        <v>1</v>
      </c>
      <c r="E1" s="135"/>
      <c r="F1" s="137" t="s">
        <v>107</v>
      </c>
      <c r="G1" s="137" t="s">
        <v>108</v>
      </c>
      <c r="H1" s="137"/>
      <c r="I1" s="138"/>
      <c r="J1" s="137" t="s">
        <v>109</v>
      </c>
      <c r="K1" s="136" t="s">
        <v>110</v>
      </c>
      <c r="L1" s="137" t="s">
        <v>111</v>
      </c>
      <c r="M1" s="137"/>
      <c r="N1" s="137"/>
      <c r="O1" s="137"/>
      <c r="P1" s="137"/>
      <c r="Q1" s="137"/>
      <c r="R1" s="137"/>
      <c r="S1" s="137"/>
      <c r="T1" s="137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89</v>
      </c>
    </row>
    <row r="3" ht="6.96" customHeight="1">
      <c r="B3" s="27"/>
      <c r="C3" s="28"/>
      <c r="D3" s="28"/>
      <c r="E3" s="28"/>
      <c r="F3" s="28"/>
      <c r="G3" s="28"/>
      <c r="H3" s="28"/>
      <c r="I3" s="139"/>
      <c r="J3" s="28"/>
      <c r="K3" s="29"/>
      <c r="AT3" s="26" t="s">
        <v>88</v>
      </c>
    </row>
    <row r="4" ht="36.96" customHeight="1">
      <c r="B4" s="30"/>
      <c r="C4" s="31"/>
      <c r="D4" s="32" t="s">
        <v>112</v>
      </c>
      <c r="E4" s="31"/>
      <c r="F4" s="31"/>
      <c r="G4" s="31"/>
      <c r="H4" s="31"/>
      <c r="I4" s="140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40"/>
      <c r="J5" s="31"/>
      <c r="K5" s="33"/>
    </row>
    <row r="6">
      <c r="B6" s="30"/>
      <c r="C6" s="31"/>
      <c r="D6" s="42" t="s">
        <v>19</v>
      </c>
      <c r="E6" s="31"/>
      <c r="F6" s="31"/>
      <c r="G6" s="31"/>
      <c r="H6" s="31"/>
      <c r="I6" s="140"/>
      <c r="J6" s="31"/>
      <c r="K6" s="33"/>
    </row>
    <row r="7" ht="16.5" customHeight="1">
      <c r="B7" s="30"/>
      <c r="C7" s="31"/>
      <c r="D7" s="31"/>
      <c r="E7" s="141" t="str">
        <f>'Rekapitulace stavby'!K6</f>
        <v>Areál nemocnice v Českém Brodě – zřízení skladu odpadů</v>
      </c>
      <c r="F7" s="42"/>
      <c r="G7" s="42"/>
      <c r="H7" s="42"/>
      <c r="I7" s="140"/>
      <c r="J7" s="31"/>
      <c r="K7" s="33"/>
    </row>
    <row r="8">
      <c r="B8" s="30"/>
      <c r="C8" s="31"/>
      <c r="D8" s="42" t="s">
        <v>113</v>
      </c>
      <c r="E8" s="31"/>
      <c r="F8" s="31"/>
      <c r="G8" s="31"/>
      <c r="H8" s="31"/>
      <c r="I8" s="140"/>
      <c r="J8" s="31"/>
      <c r="K8" s="33"/>
    </row>
    <row r="9" s="1" customFormat="1" ht="16.5" customHeight="1">
      <c r="B9" s="48"/>
      <c r="C9" s="49"/>
      <c r="D9" s="49"/>
      <c r="E9" s="141" t="s">
        <v>114</v>
      </c>
      <c r="F9" s="49"/>
      <c r="G9" s="49"/>
      <c r="H9" s="49"/>
      <c r="I9" s="142"/>
      <c r="J9" s="49"/>
      <c r="K9" s="53"/>
    </row>
    <row r="10" s="1" customFormat="1">
      <c r="B10" s="48"/>
      <c r="C10" s="49"/>
      <c r="D10" s="42" t="s">
        <v>115</v>
      </c>
      <c r="E10" s="49"/>
      <c r="F10" s="49"/>
      <c r="G10" s="49"/>
      <c r="H10" s="49"/>
      <c r="I10" s="142"/>
      <c r="J10" s="49"/>
      <c r="K10" s="53"/>
    </row>
    <row r="11" s="1" customFormat="1" ht="36.96" customHeight="1">
      <c r="B11" s="48"/>
      <c r="C11" s="49"/>
      <c r="D11" s="49"/>
      <c r="E11" s="143" t="s">
        <v>116</v>
      </c>
      <c r="F11" s="49"/>
      <c r="G11" s="49"/>
      <c r="H11" s="49"/>
      <c r="I11" s="142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42"/>
      <c r="J12" s="49"/>
      <c r="K12" s="53"/>
    </row>
    <row r="13" s="1" customFormat="1" ht="14.4" customHeight="1">
      <c r="B13" s="48"/>
      <c r="C13" s="49"/>
      <c r="D13" s="42" t="s">
        <v>21</v>
      </c>
      <c r="E13" s="49"/>
      <c r="F13" s="37" t="s">
        <v>22</v>
      </c>
      <c r="G13" s="49"/>
      <c r="H13" s="49"/>
      <c r="I13" s="144" t="s">
        <v>23</v>
      </c>
      <c r="J13" s="37" t="s">
        <v>5</v>
      </c>
      <c r="K13" s="53"/>
    </row>
    <row r="14" s="1" customFormat="1" ht="14.4" customHeight="1">
      <c r="B14" s="48"/>
      <c r="C14" s="49"/>
      <c r="D14" s="42" t="s">
        <v>24</v>
      </c>
      <c r="E14" s="49"/>
      <c r="F14" s="37" t="s">
        <v>25</v>
      </c>
      <c r="G14" s="49"/>
      <c r="H14" s="49"/>
      <c r="I14" s="144" t="s">
        <v>26</v>
      </c>
      <c r="J14" s="145" t="str">
        <f>'Rekapitulace stavby'!AN8</f>
        <v>10. 12. 2018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42"/>
      <c r="J15" s="49"/>
      <c r="K15" s="53"/>
    </row>
    <row r="16" s="1" customFormat="1" ht="14.4" customHeight="1">
      <c r="B16" s="48"/>
      <c r="C16" s="49"/>
      <c r="D16" s="42" t="s">
        <v>28</v>
      </c>
      <c r="E16" s="49"/>
      <c r="F16" s="49"/>
      <c r="G16" s="49"/>
      <c r="H16" s="49"/>
      <c r="I16" s="144" t="s">
        <v>29</v>
      </c>
      <c r="J16" s="37" t="s">
        <v>30</v>
      </c>
      <c r="K16" s="53"/>
    </row>
    <row r="17" s="1" customFormat="1" ht="18" customHeight="1">
      <c r="B17" s="48"/>
      <c r="C17" s="49"/>
      <c r="D17" s="49"/>
      <c r="E17" s="37" t="s">
        <v>31</v>
      </c>
      <c r="F17" s="49"/>
      <c r="G17" s="49"/>
      <c r="H17" s="49"/>
      <c r="I17" s="144" t="s">
        <v>32</v>
      </c>
      <c r="J17" s="37" t="s">
        <v>5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42"/>
      <c r="J18" s="49"/>
      <c r="K18" s="53"/>
    </row>
    <row r="19" s="1" customFormat="1" ht="14.4" customHeight="1">
      <c r="B19" s="48"/>
      <c r="C19" s="49"/>
      <c r="D19" s="42" t="s">
        <v>33</v>
      </c>
      <c r="E19" s="49"/>
      <c r="F19" s="49"/>
      <c r="G19" s="49"/>
      <c r="H19" s="49"/>
      <c r="I19" s="144" t="s">
        <v>29</v>
      </c>
      <c r="J19" s="37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44" t="s">
        <v>32</v>
      </c>
      <c r="J20" s="37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42"/>
      <c r="J21" s="49"/>
      <c r="K21" s="53"/>
    </row>
    <row r="22" s="1" customFormat="1" ht="14.4" customHeight="1">
      <c r="B22" s="48"/>
      <c r="C22" s="49"/>
      <c r="D22" s="42" t="s">
        <v>35</v>
      </c>
      <c r="E22" s="49"/>
      <c r="F22" s="49"/>
      <c r="G22" s="49"/>
      <c r="H22" s="49"/>
      <c r="I22" s="144" t="s">
        <v>29</v>
      </c>
      <c r="J22" s="37" t="s">
        <v>36</v>
      </c>
      <c r="K22" s="53"/>
    </row>
    <row r="23" s="1" customFormat="1" ht="18" customHeight="1">
      <c r="B23" s="48"/>
      <c r="C23" s="49"/>
      <c r="D23" s="49"/>
      <c r="E23" s="37" t="s">
        <v>37</v>
      </c>
      <c r="F23" s="49"/>
      <c r="G23" s="49"/>
      <c r="H23" s="49"/>
      <c r="I23" s="144" t="s">
        <v>32</v>
      </c>
      <c r="J23" s="37" t="s">
        <v>38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42"/>
      <c r="J24" s="49"/>
      <c r="K24" s="53"/>
    </row>
    <row r="25" s="1" customFormat="1" ht="14.4" customHeight="1">
      <c r="B25" s="48"/>
      <c r="C25" s="49"/>
      <c r="D25" s="42" t="s">
        <v>40</v>
      </c>
      <c r="E25" s="49"/>
      <c r="F25" s="49"/>
      <c r="G25" s="49"/>
      <c r="H25" s="49"/>
      <c r="I25" s="142"/>
      <c r="J25" s="49"/>
      <c r="K25" s="53"/>
    </row>
    <row r="26" s="7" customFormat="1" ht="213.75" customHeight="1">
      <c r="B26" s="146"/>
      <c r="C26" s="147"/>
      <c r="D26" s="147"/>
      <c r="E26" s="46" t="s">
        <v>117</v>
      </c>
      <c r="F26" s="46"/>
      <c r="G26" s="46"/>
      <c r="H26" s="46"/>
      <c r="I26" s="148"/>
      <c r="J26" s="147"/>
      <c r="K26" s="14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42"/>
      <c r="J27" s="49"/>
      <c r="K27" s="53"/>
    </row>
    <row r="28" s="1" customFormat="1" ht="6.96" customHeight="1">
      <c r="B28" s="48"/>
      <c r="C28" s="49"/>
      <c r="D28" s="84"/>
      <c r="E28" s="84"/>
      <c r="F28" s="84"/>
      <c r="G28" s="84"/>
      <c r="H28" s="84"/>
      <c r="I28" s="150"/>
      <c r="J28" s="84"/>
      <c r="K28" s="151"/>
    </row>
    <row r="29" s="1" customFormat="1" ht="25.44" customHeight="1">
      <c r="B29" s="48"/>
      <c r="C29" s="49"/>
      <c r="D29" s="152" t="s">
        <v>42</v>
      </c>
      <c r="E29" s="49"/>
      <c r="F29" s="49"/>
      <c r="G29" s="49"/>
      <c r="H29" s="49"/>
      <c r="I29" s="142"/>
      <c r="J29" s="153">
        <f>ROUND(J84,2)</f>
        <v>0</v>
      </c>
      <c r="K29" s="53"/>
    </row>
    <row r="30" s="1" customFormat="1" ht="6.96" customHeight="1">
      <c r="B30" s="48"/>
      <c r="C30" s="49"/>
      <c r="D30" s="84"/>
      <c r="E30" s="84"/>
      <c r="F30" s="84"/>
      <c r="G30" s="84"/>
      <c r="H30" s="84"/>
      <c r="I30" s="150"/>
      <c r="J30" s="84"/>
      <c r="K30" s="151"/>
    </row>
    <row r="31" s="1" customFormat="1" ht="14.4" customHeight="1">
      <c r="B31" s="48"/>
      <c r="C31" s="49"/>
      <c r="D31" s="49"/>
      <c r="E31" s="49"/>
      <c r="F31" s="54" t="s">
        <v>44</v>
      </c>
      <c r="G31" s="49"/>
      <c r="H31" s="49"/>
      <c r="I31" s="154" t="s">
        <v>43</v>
      </c>
      <c r="J31" s="54" t="s">
        <v>45</v>
      </c>
      <c r="K31" s="53"/>
    </row>
    <row r="32" s="1" customFormat="1" ht="14.4" customHeight="1">
      <c r="B32" s="48"/>
      <c r="C32" s="49"/>
      <c r="D32" s="57" t="s">
        <v>46</v>
      </c>
      <c r="E32" s="57" t="s">
        <v>47</v>
      </c>
      <c r="F32" s="155">
        <f>ROUND(SUM(BE84:BE102), 2)</f>
        <v>0</v>
      </c>
      <c r="G32" s="49"/>
      <c r="H32" s="49"/>
      <c r="I32" s="156">
        <v>0.20999999999999999</v>
      </c>
      <c r="J32" s="155">
        <f>ROUND(ROUND((SUM(BE84:BE102)), 2)*I32, 2)</f>
        <v>0</v>
      </c>
      <c r="K32" s="53"/>
    </row>
    <row r="33" s="1" customFormat="1" ht="14.4" customHeight="1">
      <c r="B33" s="48"/>
      <c r="C33" s="49"/>
      <c r="D33" s="49"/>
      <c r="E33" s="57" t="s">
        <v>48</v>
      </c>
      <c r="F33" s="155">
        <f>ROUND(SUM(BF84:BF102), 2)</f>
        <v>0</v>
      </c>
      <c r="G33" s="49"/>
      <c r="H33" s="49"/>
      <c r="I33" s="156">
        <v>0.14999999999999999</v>
      </c>
      <c r="J33" s="155">
        <f>ROUND(ROUND((SUM(BF84:BF102)),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49</v>
      </c>
      <c r="F34" s="155">
        <f>ROUND(SUM(BG84:BG102), 2)</f>
        <v>0</v>
      </c>
      <c r="G34" s="49"/>
      <c r="H34" s="49"/>
      <c r="I34" s="156">
        <v>0.20999999999999999</v>
      </c>
      <c r="J34" s="155">
        <v>0</v>
      </c>
      <c r="K34" s="53"/>
    </row>
    <row r="35" hidden="1" s="1" customFormat="1" ht="14.4" customHeight="1">
      <c r="B35" s="48"/>
      <c r="C35" s="49"/>
      <c r="D35" s="49"/>
      <c r="E35" s="57" t="s">
        <v>50</v>
      </c>
      <c r="F35" s="155">
        <f>ROUND(SUM(BH84:BH102), 2)</f>
        <v>0</v>
      </c>
      <c r="G35" s="49"/>
      <c r="H35" s="49"/>
      <c r="I35" s="156">
        <v>0.14999999999999999</v>
      </c>
      <c r="J35" s="155">
        <v>0</v>
      </c>
      <c r="K35" s="53"/>
    </row>
    <row r="36" hidden="1" s="1" customFormat="1" ht="14.4" customHeight="1">
      <c r="B36" s="48"/>
      <c r="C36" s="49"/>
      <c r="D36" s="49"/>
      <c r="E36" s="57" t="s">
        <v>51</v>
      </c>
      <c r="F36" s="155">
        <f>ROUND(SUM(BI84:BI102), 2)</f>
        <v>0</v>
      </c>
      <c r="G36" s="49"/>
      <c r="H36" s="49"/>
      <c r="I36" s="156">
        <v>0</v>
      </c>
      <c r="J36" s="155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42"/>
      <c r="J37" s="49"/>
      <c r="K37" s="53"/>
    </row>
    <row r="38" s="1" customFormat="1" ht="25.44" customHeight="1">
      <c r="B38" s="48"/>
      <c r="C38" s="157"/>
      <c r="D38" s="158" t="s">
        <v>52</v>
      </c>
      <c r="E38" s="90"/>
      <c r="F38" s="90"/>
      <c r="G38" s="159" t="s">
        <v>53</v>
      </c>
      <c r="H38" s="160" t="s">
        <v>54</v>
      </c>
      <c r="I38" s="161"/>
      <c r="J38" s="162">
        <f>SUM(J29:J36)</f>
        <v>0</v>
      </c>
      <c r="K38" s="163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64"/>
      <c r="J39" s="70"/>
      <c r="K39" s="71"/>
    </row>
    <row r="43" s="1" customFormat="1" ht="6.96" customHeight="1">
      <c r="B43" s="72"/>
      <c r="C43" s="73"/>
      <c r="D43" s="73"/>
      <c r="E43" s="73"/>
      <c r="F43" s="73"/>
      <c r="G43" s="73"/>
      <c r="H43" s="73"/>
      <c r="I43" s="165"/>
      <c r="J43" s="73"/>
      <c r="K43" s="166"/>
    </row>
    <row r="44" s="1" customFormat="1" ht="36.96" customHeight="1">
      <c r="B44" s="48"/>
      <c r="C44" s="32" t="s">
        <v>118</v>
      </c>
      <c r="D44" s="49"/>
      <c r="E44" s="49"/>
      <c r="F44" s="49"/>
      <c r="G44" s="49"/>
      <c r="H44" s="49"/>
      <c r="I44" s="142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42"/>
      <c r="J45" s="49"/>
      <c r="K45" s="53"/>
    </row>
    <row r="46" s="1" customFormat="1" ht="14.4" customHeight="1">
      <c r="B46" s="48"/>
      <c r="C46" s="42" t="s">
        <v>19</v>
      </c>
      <c r="D46" s="49"/>
      <c r="E46" s="49"/>
      <c r="F46" s="49"/>
      <c r="G46" s="49"/>
      <c r="H46" s="49"/>
      <c r="I46" s="142"/>
      <c r="J46" s="49"/>
      <c r="K46" s="53"/>
    </row>
    <row r="47" s="1" customFormat="1" ht="16.5" customHeight="1">
      <c r="B47" s="48"/>
      <c r="C47" s="49"/>
      <c r="D47" s="49"/>
      <c r="E47" s="141" t="str">
        <f>E7</f>
        <v>Areál nemocnice v Českém Brodě – zřízení skladu odpadů</v>
      </c>
      <c r="F47" s="42"/>
      <c r="G47" s="42"/>
      <c r="H47" s="42"/>
      <c r="I47" s="142"/>
      <c r="J47" s="49"/>
      <c r="K47" s="53"/>
    </row>
    <row r="48">
      <c r="B48" s="30"/>
      <c r="C48" s="42" t="s">
        <v>113</v>
      </c>
      <c r="D48" s="31"/>
      <c r="E48" s="31"/>
      <c r="F48" s="31"/>
      <c r="G48" s="31"/>
      <c r="H48" s="31"/>
      <c r="I48" s="140"/>
      <c r="J48" s="31"/>
      <c r="K48" s="33"/>
    </row>
    <row r="49" s="1" customFormat="1" ht="16.5" customHeight="1">
      <c r="B49" s="48"/>
      <c r="C49" s="49"/>
      <c r="D49" s="49"/>
      <c r="E49" s="141" t="s">
        <v>114</v>
      </c>
      <c r="F49" s="49"/>
      <c r="G49" s="49"/>
      <c r="H49" s="49"/>
      <c r="I49" s="142"/>
      <c r="J49" s="49"/>
      <c r="K49" s="53"/>
    </row>
    <row r="50" s="1" customFormat="1" ht="14.4" customHeight="1">
      <c r="B50" s="48"/>
      <c r="C50" s="42" t="s">
        <v>115</v>
      </c>
      <c r="D50" s="49"/>
      <c r="E50" s="49"/>
      <c r="F50" s="49"/>
      <c r="G50" s="49"/>
      <c r="H50" s="49"/>
      <c r="I50" s="142"/>
      <c r="J50" s="49"/>
      <c r="K50" s="53"/>
    </row>
    <row r="51" s="1" customFormat="1" ht="17.25" customHeight="1">
      <c r="B51" s="48"/>
      <c r="C51" s="49"/>
      <c r="D51" s="49"/>
      <c r="E51" s="143" t="str">
        <f>E11</f>
        <v>VRN - Vedlejší a ostatní náklady</v>
      </c>
      <c r="F51" s="49"/>
      <c r="G51" s="49"/>
      <c r="H51" s="49"/>
      <c r="I51" s="142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42"/>
      <c r="J52" s="49"/>
      <c r="K52" s="53"/>
    </row>
    <row r="53" s="1" customFormat="1" ht="18" customHeight="1">
      <c r="B53" s="48"/>
      <c r="C53" s="42" t="s">
        <v>24</v>
      </c>
      <c r="D53" s="49"/>
      <c r="E53" s="49"/>
      <c r="F53" s="37" t="str">
        <f>F14</f>
        <v>Český Brod, ul. Žižkova, areál nemocnice</v>
      </c>
      <c r="G53" s="49"/>
      <c r="H53" s="49"/>
      <c r="I53" s="144" t="s">
        <v>26</v>
      </c>
      <c r="J53" s="145" t="str">
        <f>IF(J14="","",J14)</f>
        <v>10. 12. 2018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42"/>
      <c r="J54" s="49"/>
      <c r="K54" s="53"/>
    </row>
    <row r="55" s="1" customFormat="1">
      <c r="B55" s="48"/>
      <c r="C55" s="42" t="s">
        <v>28</v>
      </c>
      <c r="D55" s="49"/>
      <c r="E55" s="49"/>
      <c r="F55" s="37" t="str">
        <f>E17</f>
        <v>město Český Brod</v>
      </c>
      <c r="G55" s="49"/>
      <c r="H55" s="49"/>
      <c r="I55" s="144" t="s">
        <v>35</v>
      </c>
      <c r="J55" s="46" t="str">
        <f>E23</f>
        <v>PROJEKT CENTRUM NOVA s.r.o.</v>
      </c>
      <c r="K55" s="53"/>
    </row>
    <row r="56" s="1" customFormat="1" ht="14.4" customHeight="1">
      <c r="B56" s="48"/>
      <c r="C56" s="42" t="s">
        <v>33</v>
      </c>
      <c r="D56" s="49"/>
      <c r="E56" s="49"/>
      <c r="F56" s="37" t="str">
        <f>IF(E20="","",E20)</f>
        <v/>
      </c>
      <c r="G56" s="49"/>
      <c r="H56" s="49"/>
      <c r="I56" s="142"/>
      <c r="J56" s="167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42"/>
      <c r="J57" s="49"/>
      <c r="K57" s="53"/>
    </row>
    <row r="58" s="1" customFormat="1" ht="29.28" customHeight="1">
      <c r="B58" s="48"/>
      <c r="C58" s="168" t="s">
        <v>119</v>
      </c>
      <c r="D58" s="157"/>
      <c r="E58" s="157"/>
      <c r="F58" s="157"/>
      <c r="G58" s="157"/>
      <c r="H58" s="157"/>
      <c r="I58" s="169"/>
      <c r="J58" s="170" t="s">
        <v>120</v>
      </c>
      <c r="K58" s="171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42"/>
      <c r="J59" s="49"/>
      <c r="K59" s="53"/>
    </row>
    <row r="60" s="1" customFormat="1" ht="29.28" customHeight="1">
      <c r="B60" s="48"/>
      <c r="C60" s="172" t="s">
        <v>121</v>
      </c>
      <c r="D60" s="49"/>
      <c r="E60" s="49"/>
      <c r="F60" s="49"/>
      <c r="G60" s="49"/>
      <c r="H60" s="49"/>
      <c r="I60" s="142"/>
      <c r="J60" s="153">
        <f>J84</f>
        <v>0</v>
      </c>
      <c r="K60" s="53"/>
      <c r="AU60" s="26" t="s">
        <v>122</v>
      </c>
    </row>
    <row r="61" s="8" customFormat="1" ht="24.96" customHeight="1">
      <c r="B61" s="173"/>
      <c r="C61" s="174"/>
      <c r="D61" s="175" t="s">
        <v>123</v>
      </c>
      <c r="E61" s="176"/>
      <c r="F61" s="176"/>
      <c r="G61" s="176"/>
      <c r="H61" s="176"/>
      <c r="I61" s="177"/>
      <c r="J61" s="178">
        <f>J85</f>
        <v>0</v>
      </c>
      <c r="K61" s="179"/>
    </row>
    <row r="62" s="9" customFormat="1" ht="19.92" customHeight="1">
      <c r="B62" s="180"/>
      <c r="C62" s="181"/>
      <c r="D62" s="182" t="s">
        <v>124</v>
      </c>
      <c r="E62" s="183"/>
      <c r="F62" s="183"/>
      <c r="G62" s="183"/>
      <c r="H62" s="183"/>
      <c r="I62" s="184"/>
      <c r="J62" s="185">
        <f>J86</f>
        <v>0</v>
      </c>
      <c r="K62" s="186"/>
    </row>
    <row r="63" s="1" customFormat="1" ht="21.84" customHeight="1">
      <c r="B63" s="48"/>
      <c r="C63" s="49"/>
      <c r="D63" s="49"/>
      <c r="E63" s="49"/>
      <c r="F63" s="49"/>
      <c r="G63" s="49"/>
      <c r="H63" s="49"/>
      <c r="I63" s="142"/>
      <c r="J63" s="49"/>
      <c r="K63" s="53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4"/>
      <c r="J64" s="70"/>
      <c r="K64" s="71"/>
    </row>
    <row r="68" s="1" customFormat="1" ht="6.96" customHeight="1">
      <c r="B68" s="72"/>
      <c r="C68" s="73"/>
      <c r="D68" s="73"/>
      <c r="E68" s="73"/>
      <c r="F68" s="73"/>
      <c r="G68" s="73"/>
      <c r="H68" s="73"/>
      <c r="I68" s="165"/>
      <c r="J68" s="73"/>
      <c r="K68" s="73"/>
      <c r="L68" s="48"/>
    </row>
    <row r="69" s="1" customFormat="1" ht="36.96" customHeight="1">
      <c r="B69" s="48"/>
      <c r="C69" s="74" t="s">
        <v>125</v>
      </c>
      <c r="I69" s="187"/>
      <c r="L69" s="48"/>
    </row>
    <row r="70" s="1" customFormat="1" ht="6.96" customHeight="1">
      <c r="B70" s="48"/>
      <c r="I70" s="187"/>
      <c r="L70" s="48"/>
    </row>
    <row r="71" s="1" customFormat="1" ht="14.4" customHeight="1">
      <c r="B71" s="48"/>
      <c r="C71" s="76" t="s">
        <v>19</v>
      </c>
      <c r="I71" s="187"/>
      <c r="L71" s="48"/>
    </row>
    <row r="72" s="1" customFormat="1" ht="16.5" customHeight="1">
      <c r="B72" s="48"/>
      <c r="E72" s="188" t="str">
        <f>E7</f>
        <v>Areál nemocnice v Českém Brodě – zřízení skladu odpadů</v>
      </c>
      <c r="F72" s="76"/>
      <c r="G72" s="76"/>
      <c r="H72" s="76"/>
      <c r="I72" s="187"/>
      <c r="L72" s="48"/>
    </row>
    <row r="73">
      <c r="B73" s="30"/>
      <c r="C73" s="76" t="s">
        <v>113</v>
      </c>
      <c r="L73" s="30"/>
    </row>
    <row r="74" s="1" customFormat="1" ht="16.5" customHeight="1">
      <c r="B74" s="48"/>
      <c r="E74" s="188" t="s">
        <v>114</v>
      </c>
      <c r="F74" s="1"/>
      <c r="G74" s="1"/>
      <c r="H74" s="1"/>
      <c r="I74" s="187"/>
      <c r="L74" s="48"/>
    </row>
    <row r="75" s="1" customFormat="1" ht="14.4" customHeight="1">
      <c r="B75" s="48"/>
      <c r="C75" s="76" t="s">
        <v>115</v>
      </c>
      <c r="I75" s="187"/>
      <c r="L75" s="48"/>
    </row>
    <row r="76" s="1" customFormat="1" ht="17.25" customHeight="1">
      <c r="B76" s="48"/>
      <c r="E76" s="79" t="str">
        <f>E11</f>
        <v>VRN - Vedlejší a ostatní náklady</v>
      </c>
      <c r="F76" s="1"/>
      <c r="G76" s="1"/>
      <c r="H76" s="1"/>
      <c r="I76" s="187"/>
      <c r="L76" s="48"/>
    </row>
    <row r="77" s="1" customFormat="1" ht="6.96" customHeight="1">
      <c r="B77" s="48"/>
      <c r="I77" s="187"/>
      <c r="L77" s="48"/>
    </row>
    <row r="78" s="1" customFormat="1" ht="18" customHeight="1">
      <c r="B78" s="48"/>
      <c r="C78" s="76" t="s">
        <v>24</v>
      </c>
      <c r="F78" s="189" t="str">
        <f>F14</f>
        <v>Český Brod, ul. Žižkova, areál nemocnice</v>
      </c>
      <c r="I78" s="190" t="s">
        <v>26</v>
      </c>
      <c r="J78" s="81" t="str">
        <f>IF(J14="","",J14)</f>
        <v>10. 12. 2018</v>
      </c>
      <c r="L78" s="48"/>
    </row>
    <row r="79" s="1" customFormat="1" ht="6.96" customHeight="1">
      <c r="B79" s="48"/>
      <c r="I79" s="187"/>
      <c r="L79" s="48"/>
    </row>
    <row r="80" s="1" customFormat="1">
      <c r="B80" s="48"/>
      <c r="C80" s="76" t="s">
        <v>28</v>
      </c>
      <c r="F80" s="189" t="str">
        <f>E17</f>
        <v>město Český Brod</v>
      </c>
      <c r="I80" s="190" t="s">
        <v>35</v>
      </c>
      <c r="J80" s="189" t="str">
        <f>E23</f>
        <v>PROJEKT CENTRUM NOVA s.r.o.</v>
      </c>
      <c r="L80" s="48"/>
    </row>
    <row r="81" s="1" customFormat="1" ht="14.4" customHeight="1">
      <c r="B81" s="48"/>
      <c r="C81" s="76" t="s">
        <v>33</v>
      </c>
      <c r="F81" s="189" t="str">
        <f>IF(E20="","",E20)</f>
        <v/>
      </c>
      <c r="I81" s="187"/>
      <c r="L81" s="48"/>
    </row>
    <row r="82" s="1" customFormat="1" ht="10.32" customHeight="1">
      <c r="B82" s="48"/>
      <c r="I82" s="187"/>
      <c r="L82" s="48"/>
    </row>
    <row r="83" s="10" customFormat="1" ht="29.28" customHeight="1">
      <c r="B83" s="191"/>
      <c r="C83" s="192" t="s">
        <v>126</v>
      </c>
      <c r="D83" s="193" t="s">
        <v>61</v>
      </c>
      <c r="E83" s="193" t="s">
        <v>57</v>
      </c>
      <c r="F83" s="193" t="s">
        <v>127</v>
      </c>
      <c r="G83" s="193" t="s">
        <v>128</v>
      </c>
      <c r="H83" s="193" t="s">
        <v>129</v>
      </c>
      <c r="I83" s="194" t="s">
        <v>130</v>
      </c>
      <c r="J83" s="193" t="s">
        <v>120</v>
      </c>
      <c r="K83" s="195" t="s">
        <v>131</v>
      </c>
      <c r="L83" s="191"/>
      <c r="M83" s="94" t="s">
        <v>132</v>
      </c>
      <c r="N83" s="95" t="s">
        <v>46</v>
      </c>
      <c r="O83" s="95" t="s">
        <v>133</v>
      </c>
      <c r="P83" s="95" t="s">
        <v>134</v>
      </c>
      <c r="Q83" s="95" t="s">
        <v>135</v>
      </c>
      <c r="R83" s="95" t="s">
        <v>136</v>
      </c>
      <c r="S83" s="95" t="s">
        <v>137</v>
      </c>
      <c r="T83" s="96" t="s">
        <v>138</v>
      </c>
    </row>
    <row r="84" s="1" customFormat="1" ht="29.28" customHeight="1">
      <c r="B84" s="48"/>
      <c r="C84" s="98" t="s">
        <v>121</v>
      </c>
      <c r="I84" s="187"/>
      <c r="J84" s="196">
        <f>BK84</f>
        <v>0</v>
      </c>
      <c r="L84" s="48"/>
      <c r="M84" s="97"/>
      <c r="N84" s="84"/>
      <c r="O84" s="84"/>
      <c r="P84" s="197">
        <f>P85</f>
        <v>0</v>
      </c>
      <c r="Q84" s="84"/>
      <c r="R84" s="197">
        <f>R85</f>
        <v>0</v>
      </c>
      <c r="S84" s="84"/>
      <c r="T84" s="198">
        <f>T85</f>
        <v>0</v>
      </c>
      <c r="AT84" s="26" t="s">
        <v>75</v>
      </c>
      <c r="AU84" s="26" t="s">
        <v>122</v>
      </c>
      <c r="BK84" s="199">
        <f>BK85</f>
        <v>0</v>
      </c>
    </row>
    <row r="85" s="11" customFormat="1" ht="37.44001" customHeight="1">
      <c r="B85" s="200"/>
      <c r="D85" s="201" t="s">
        <v>75</v>
      </c>
      <c r="E85" s="202" t="s">
        <v>139</v>
      </c>
      <c r="F85" s="202" t="s">
        <v>140</v>
      </c>
      <c r="I85" s="203"/>
      <c r="J85" s="204">
        <f>BK85</f>
        <v>0</v>
      </c>
      <c r="L85" s="200"/>
      <c r="M85" s="205"/>
      <c r="N85" s="206"/>
      <c r="O85" s="206"/>
      <c r="P85" s="207">
        <f>P86</f>
        <v>0</v>
      </c>
      <c r="Q85" s="206"/>
      <c r="R85" s="207">
        <f>R86</f>
        <v>0</v>
      </c>
      <c r="S85" s="206"/>
      <c r="T85" s="208">
        <f>T86</f>
        <v>0</v>
      </c>
      <c r="AR85" s="201" t="s">
        <v>141</v>
      </c>
      <c r="AT85" s="209" t="s">
        <v>75</v>
      </c>
      <c r="AU85" s="209" t="s">
        <v>76</v>
      </c>
      <c r="AY85" s="201" t="s">
        <v>142</v>
      </c>
      <c r="BK85" s="210">
        <f>BK86</f>
        <v>0</v>
      </c>
    </row>
    <row r="86" s="11" customFormat="1" ht="19.92" customHeight="1">
      <c r="B86" s="200"/>
      <c r="D86" s="201" t="s">
        <v>75</v>
      </c>
      <c r="E86" s="211" t="s">
        <v>143</v>
      </c>
      <c r="F86" s="211" t="s">
        <v>86</v>
      </c>
      <c r="I86" s="203"/>
      <c r="J86" s="212">
        <f>BK86</f>
        <v>0</v>
      </c>
      <c r="L86" s="200"/>
      <c r="M86" s="205"/>
      <c r="N86" s="206"/>
      <c r="O86" s="206"/>
      <c r="P86" s="207">
        <f>SUM(P87:P102)</f>
        <v>0</v>
      </c>
      <c r="Q86" s="206"/>
      <c r="R86" s="207">
        <f>SUM(R87:R102)</f>
        <v>0</v>
      </c>
      <c r="S86" s="206"/>
      <c r="T86" s="208">
        <f>SUM(T87:T102)</f>
        <v>0</v>
      </c>
      <c r="AR86" s="201" t="s">
        <v>141</v>
      </c>
      <c r="AT86" s="209" t="s">
        <v>75</v>
      </c>
      <c r="AU86" s="209" t="s">
        <v>83</v>
      </c>
      <c r="AY86" s="201" t="s">
        <v>142</v>
      </c>
      <c r="BK86" s="210">
        <f>SUM(BK87:BK102)</f>
        <v>0</v>
      </c>
    </row>
    <row r="87" s="1" customFormat="1" ht="16.5" customHeight="1">
      <c r="B87" s="213"/>
      <c r="C87" s="214" t="s">
        <v>83</v>
      </c>
      <c r="D87" s="214" t="s">
        <v>144</v>
      </c>
      <c r="E87" s="215" t="s">
        <v>145</v>
      </c>
      <c r="F87" s="216" t="s">
        <v>146</v>
      </c>
      <c r="G87" s="217" t="s">
        <v>147</v>
      </c>
      <c r="H87" s="218">
        <v>1</v>
      </c>
      <c r="I87" s="219"/>
      <c r="J87" s="220">
        <f>ROUND(I87*H87,2)</f>
        <v>0</v>
      </c>
      <c r="K87" s="216" t="s">
        <v>5</v>
      </c>
      <c r="L87" s="48"/>
      <c r="M87" s="221" t="s">
        <v>5</v>
      </c>
      <c r="N87" s="222" t="s">
        <v>47</v>
      </c>
      <c r="O87" s="49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AR87" s="26" t="s">
        <v>141</v>
      </c>
      <c r="AT87" s="26" t="s">
        <v>144</v>
      </c>
      <c r="AU87" s="26" t="s">
        <v>88</v>
      </c>
      <c r="AY87" s="26" t="s">
        <v>142</v>
      </c>
      <c r="BE87" s="225">
        <f>IF(N87="základní",J87,0)</f>
        <v>0</v>
      </c>
      <c r="BF87" s="225">
        <f>IF(N87="snížená",J87,0)</f>
        <v>0</v>
      </c>
      <c r="BG87" s="225">
        <f>IF(N87="zákl. přenesená",J87,0)</f>
        <v>0</v>
      </c>
      <c r="BH87" s="225">
        <f>IF(N87="sníž. přenesená",J87,0)</f>
        <v>0</v>
      </c>
      <c r="BI87" s="225">
        <f>IF(N87="nulová",J87,0)</f>
        <v>0</v>
      </c>
      <c r="BJ87" s="26" t="s">
        <v>83</v>
      </c>
      <c r="BK87" s="225">
        <f>ROUND(I87*H87,2)</f>
        <v>0</v>
      </c>
      <c r="BL87" s="26" t="s">
        <v>141</v>
      </c>
      <c r="BM87" s="26" t="s">
        <v>148</v>
      </c>
    </row>
    <row r="88" s="1" customFormat="1">
      <c r="B88" s="48"/>
      <c r="D88" s="226" t="s">
        <v>149</v>
      </c>
      <c r="F88" s="227" t="s">
        <v>150</v>
      </c>
      <c r="I88" s="187"/>
      <c r="L88" s="48"/>
      <c r="M88" s="228"/>
      <c r="N88" s="49"/>
      <c r="O88" s="49"/>
      <c r="P88" s="49"/>
      <c r="Q88" s="49"/>
      <c r="R88" s="49"/>
      <c r="S88" s="49"/>
      <c r="T88" s="87"/>
      <c r="AT88" s="26" t="s">
        <v>149</v>
      </c>
      <c r="AU88" s="26" t="s">
        <v>88</v>
      </c>
    </row>
    <row r="89" s="1" customFormat="1" ht="25.5" customHeight="1">
      <c r="B89" s="213"/>
      <c r="C89" s="214" t="s">
        <v>88</v>
      </c>
      <c r="D89" s="214" t="s">
        <v>144</v>
      </c>
      <c r="E89" s="215" t="s">
        <v>151</v>
      </c>
      <c r="F89" s="216" t="s">
        <v>152</v>
      </c>
      <c r="G89" s="217" t="s">
        <v>147</v>
      </c>
      <c r="H89" s="218">
        <v>1</v>
      </c>
      <c r="I89" s="219"/>
      <c r="J89" s="220">
        <f>ROUND(I89*H89,2)</f>
        <v>0</v>
      </c>
      <c r="K89" s="216" t="s">
        <v>5</v>
      </c>
      <c r="L89" s="48"/>
      <c r="M89" s="221" t="s">
        <v>5</v>
      </c>
      <c r="N89" s="222" t="s">
        <v>47</v>
      </c>
      <c r="O89" s="49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AR89" s="26" t="s">
        <v>141</v>
      </c>
      <c r="AT89" s="26" t="s">
        <v>144</v>
      </c>
      <c r="AU89" s="26" t="s">
        <v>88</v>
      </c>
      <c r="AY89" s="26" t="s">
        <v>142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26" t="s">
        <v>83</v>
      </c>
      <c r="BK89" s="225">
        <f>ROUND(I89*H89,2)</f>
        <v>0</v>
      </c>
      <c r="BL89" s="26" t="s">
        <v>141</v>
      </c>
      <c r="BM89" s="26" t="s">
        <v>153</v>
      </c>
    </row>
    <row r="90" s="1" customFormat="1">
      <c r="B90" s="48"/>
      <c r="D90" s="226" t="s">
        <v>149</v>
      </c>
      <c r="F90" s="227" t="s">
        <v>154</v>
      </c>
      <c r="I90" s="187"/>
      <c r="L90" s="48"/>
      <c r="M90" s="228"/>
      <c r="N90" s="49"/>
      <c r="O90" s="49"/>
      <c r="P90" s="49"/>
      <c r="Q90" s="49"/>
      <c r="R90" s="49"/>
      <c r="S90" s="49"/>
      <c r="T90" s="87"/>
      <c r="AT90" s="26" t="s">
        <v>149</v>
      </c>
      <c r="AU90" s="26" t="s">
        <v>88</v>
      </c>
    </row>
    <row r="91" s="1" customFormat="1" ht="16.5" customHeight="1">
      <c r="B91" s="213"/>
      <c r="C91" s="214" t="s">
        <v>155</v>
      </c>
      <c r="D91" s="214" t="s">
        <v>144</v>
      </c>
      <c r="E91" s="215" t="s">
        <v>156</v>
      </c>
      <c r="F91" s="216" t="s">
        <v>157</v>
      </c>
      <c r="G91" s="217" t="s">
        <v>147</v>
      </c>
      <c r="H91" s="218">
        <v>1</v>
      </c>
      <c r="I91" s="219"/>
      <c r="J91" s="220">
        <f>ROUND(I91*H91,2)</f>
        <v>0</v>
      </c>
      <c r="K91" s="216" t="s">
        <v>5</v>
      </c>
      <c r="L91" s="48"/>
      <c r="M91" s="221" t="s">
        <v>5</v>
      </c>
      <c r="N91" s="222" t="s">
        <v>47</v>
      </c>
      <c r="O91" s="49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AR91" s="26" t="s">
        <v>141</v>
      </c>
      <c r="AT91" s="26" t="s">
        <v>144</v>
      </c>
      <c r="AU91" s="26" t="s">
        <v>88</v>
      </c>
      <c r="AY91" s="26" t="s">
        <v>142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26" t="s">
        <v>83</v>
      </c>
      <c r="BK91" s="225">
        <f>ROUND(I91*H91,2)</f>
        <v>0</v>
      </c>
      <c r="BL91" s="26" t="s">
        <v>141</v>
      </c>
      <c r="BM91" s="26" t="s">
        <v>158</v>
      </c>
    </row>
    <row r="92" s="1" customFormat="1">
      <c r="B92" s="48"/>
      <c r="D92" s="226" t="s">
        <v>149</v>
      </c>
      <c r="F92" s="227" t="s">
        <v>159</v>
      </c>
      <c r="I92" s="187"/>
      <c r="L92" s="48"/>
      <c r="M92" s="228"/>
      <c r="N92" s="49"/>
      <c r="O92" s="49"/>
      <c r="P92" s="49"/>
      <c r="Q92" s="49"/>
      <c r="R92" s="49"/>
      <c r="S92" s="49"/>
      <c r="T92" s="87"/>
      <c r="AT92" s="26" t="s">
        <v>149</v>
      </c>
      <c r="AU92" s="26" t="s">
        <v>88</v>
      </c>
    </row>
    <row r="93" s="1" customFormat="1" ht="16.5" customHeight="1">
      <c r="B93" s="213"/>
      <c r="C93" s="214" t="s">
        <v>141</v>
      </c>
      <c r="D93" s="214" t="s">
        <v>144</v>
      </c>
      <c r="E93" s="215" t="s">
        <v>160</v>
      </c>
      <c r="F93" s="216" t="s">
        <v>161</v>
      </c>
      <c r="G93" s="217" t="s">
        <v>147</v>
      </c>
      <c r="H93" s="218">
        <v>1</v>
      </c>
      <c r="I93" s="219"/>
      <c r="J93" s="220">
        <f>ROUND(I93*H93,2)</f>
        <v>0</v>
      </c>
      <c r="K93" s="216" t="s">
        <v>5</v>
      </c>
      <c r="L93" s="48"/>
      <c r="M93" s="221" t="s">
        <v>5</v>
      </c>
      <c r="N93" s="222" t="s">
        <v>47</v>
      </c>
      <c r="O93" s="49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AR93" s="26" t="s">
        <v>141</v>
      </c>
      <c r="AT93" s="26" t="s">
        <v>144</v>
      </c>
      <c r="AU93" s="26" t="s">
        <v>88</v>
      </c>
      <c r="AY93" s="26" t="s">
        <v>142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6" t="s">
        <v>83</v>
      </c>
      <c r="BK93" s="225">
        <f>ROUND(I93*H93,2)</f>
        <v>0</v>
      </c>
      <c r="BL93" s="26" t="s">
        <v>141</v>
      </c>
      <c r="BM93" s="26" t="s">
        <v>162</v>
      </c>
    </row>
    <row r="94" s="1" customFormat="1">
      <c r="B94" s="48"/>
      <c r="D94" s="226" t="s">
        <v>149</v>
      </c>
      <c r="F94" s="227" t="s">
        <v>163</v>
      </c>
      <c r="I94" s="187"/>
      <c r="L94" s="48"/>
      <c r="M94" s="228"/>
      <c r="N94" s="49"/>
      <c r="O94" s="49"/>
      <c r="P94" s="49"/>
      <c r="Q94" s="49"/>
      <c r="R94" s="49"/>
      <c r="S94" s="49"/>
      <c r="T94" s="87"/>
      <c r="AT94" s="26" t="s">
        <v>149</v>
      </c>
      <c r="AU94" s="26" t="s">
        <v>88</v>
      </c>
    </row>
    <row r="95" s="1" customFormat="1" ht="16.5" customHeight="1">
      <c r="B95" s="213"/>
      <c r="C95" s="214" t="s">
        <v>164</v>
      </c>
      <c r="D95" s="214" t="s">
        <v>144</v>
      </c>
      <c r="E95" s="215" t="s">
        <v>165</v>
      </c>
      <c r="F95" s="216" t="s">
        <v>166</v>
      </c>
      <c r="G95" s="217" t="s">
        <v>147</v>
      </c>
      <c r="H95" s="218">
        <v>1</v>
      </c>
      <c r="I95" s="219"/>
      <c r="J95" s="220">
        <f>ROUND(I95*H95,2)</f>
        <v>0</v>
      </c>
      <c r="K95" s="216" t="s">
        <v>5</v>
      </c>
      <c r="L95" s="48"/>
      <c r="M95" s="221" t="s">
        <v>5</v>
      </c>
      <c r="N95" s="222" t="s">
        <v>47</v>
      </c>
      <c r="O95" s="49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AR95" s="26" t="s">
        <v>141</v>
      </c>
      <c r="AT95" s="26" t="s">
        <v>144</v>
      </c>
      <c r="AU95" s="26" t="s">
        <v>88</v>
      </c>
      <c r="AY95" s="26" t="s">
        <v>142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26" t="s">
        <v>83</v>
      </c>
      <c r="BK95" s="225">
        <f>ROUND(I95*H95,2)</f>
        <v>0</v>
      </c>
      <c r="BL95" s="26" t="s">
        <v>141</v>
      </c>
      <c r="BM95" s="26" t="s">
        <v>167</v>
      </c>
    </row>
    <row r="96" s="1" customFormat="1">
      <c r="B96" s="48"/>
      <c r="D96" s="226" t="s">
        <v>149</v>
      </c>
      <c r="F96" s="227" t="s">
        <v>168</v>
      </c>
      <c r="I96" s="187"/>
      <c r="L96" s="48"/>
      <c r="M96" s="228"/>
      <c r="N96" s="49"/>
      <c r="O96" s="49"/>
      <c r="P96" s="49"/>
      <c r="Q96" s="49"/>
      <c r="R96" s="49"/>
      <c r="S96" s="49"/>
      <c r="T96" s="87"/>
      <c r="AT96" s="26" t="s">
        <v>149</v>
      </c>
      <c r="AU96" s="26" t="s">
        <v>88</v>
      </c>
    </row>
    <row r="97" s="1" customFormat="1" ht="16.5" customHeight="1">
      <c r="B97" s="213"/>
      <c r="C97" s="214" t="s">
        <v>169</v>
      </c>
      <c r="D97" s="214" t="s">
        <v>144</v>
      </c>
      <c r="E97" s="215" t="s">
        <v>170</v>
      </c>
      <c r="F97" s="216" t="s">
        <v>171</v>
      </c>
      <c r="G97" s="217" t="s">
        <v>147</v>
      </c>
      <c r="H97" s="218">
        <v>1</v>
      </c>
      <c r="I97" s="219"/>
      <c r="J97" s="220">
        <f>ROUND(I97*H97,2)</f>
        <v>0</v>
      </c>
      <c r="K97" s="216" t="s">
        <v>5</v>
      </c>
      <c r="L97" s="48"/>
      <c r="M97" s="221" t="s">
        <v>5</v>
      </c>
      <c r="N97" s="222" t="s">
        <v>47</v>
      </c>
      <c r="O97" s="49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AR97" s="26" t="s">
        <v>141</v>
      </c>
      <c r="AT97" s="26" t="s">
        <v>144</v>
      </c>
      <c r="AU97" s="26" t="s">
        <v>88</v>
      </c>
      <c r="AY97" s="26" t="s">
        <v>142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26" t="s">
        <v>83</v>
      </c>
      <c r="BK97" s="225">
        <f>ROUND(I97*H97,2)</f>
        <v>0</v>
      </c>
      <c r="BL97" s="26" t="s">
        <v>141</v>
      </c>
      <c r="BM97" s="26" t="s">
        <v>172</v>
      </c>
    </row>
    <row r="98" s="1" customFormat="1">
      <c r="B98" s="48"/>
      <c r="D98" s="226" t="s">
        <v>149</v>
      </c>
      <c r="F98" s="227" t="s">
        <v>173</v>
      </c>
      <c r="I98" s="187"/>
      <c r="L98" s="48"/>
      <c r="M98" s="228"/>
      <c r="N98" s="49"/>
      <c r="O98" s="49"/>
      <c r="P98" s="49"/>
      <c r="Q98" s="49"/>
      <c r="R98" s="49"/>
      <c r="S98" s="49"/>
      <c r="T98" s="87"/>
      <c r="AT98" s="26" t="s">
        <v>149</v>
      </c>
      <c r="AU98" s="26" t="s">
        <v>88</v>
      </c>
    </row>
    <row r="99" s="1" customFormat="1" ht="16.5" customHeight="1">
      <c r="B99" s="213"/>
      <c r="C99" s="214" t="s">
        <v>174</v>
      </c>
      <c r="D99" s="214" t="s">
        <v>144</v>
      </c>
      <c r="E99" s="215" t="s">
        <v>175</v>
      </c>
      <c r="F99" s="216" t="s">
        <v>176</v>
      </c>
      <c r="G99" s="217" t="s">
        <v>147</v>
      </c>
      <c r="H99" s="218">
        <v>1</v>
      </c>
      <c r="I99" s="219"/>
      <c r="J99" s="220">
        <f>ROUND(I99*H99,2)</f>
        <v>0</v>
      </c>
      <c r="K99" s="216" t="s">
        <v>5</v>
      </c>
      <c r="L99" s="48"/>
      <c r="M99" s="221" t="s">
        <v>5</v>
      </c>
      <c r="N99" s="222" t="s">
        <v>47</v>
      </c>
      <c r="O99" s="49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AR99" s="26" t="s">
        <v>141</v>
      </c>
      <c r="AT99" s="26" t="s">
        <v>144</v>
      </c>
      <c r="AU99" s="26" t="s">
        <v>88</v>
      </c>
      <c r="AY99" s="26" t="s">
        <v>142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6" t="s">
        <v>83</v>
      </c>
      <c r="BK99" s="225">
        <f>ROUND(I99*H99,2)</f>
        <v>0</v>
      </c>
      <c r="BL99" s="26" t="s">
        <v>141</v>
      </c>
      <c r="BM99" s="26" t="s">
        <v>177</v>
      </c>
    </row>
    <row r="100" s="1" customFormat="1">
      <c r="B100" s="48"/>
      <c r="D100" s="226" t="s">
        <v>149</v>
      </c>
      <c r="F100" s="227" t="s">
        <v>178</v>
      </c>
      <c r="I100" s="187"/>
      <c r="L100" s="48"/>
      <c r="M100" s="228"/>
      <c r="N100" s="49"/>
      <c r="O100" s="49"/>
      <c r="P100" s="49"/>
      <c r="Q100" s="49"/>
      <c r="R100" s="49"/>
      <c r="S100" s="49"/>
      <c r="T100" s="87"/>
      <c r="AT100" s="26" t="s">
        <v>149</v>
      </c>
      <c r="AU100" s="26" t="s">
        <v>88</v>
      </c>
    </row>
    <row r="101" s="1" customFormat="1" ht="16.5" customHeight="1">
      <c r="B101" s="213"/>
      <c r="C101" s="214" t="s">
        <v>179</v>
      </c>
      <c r="D101" s="214" t="s">
        <v>144</v>
      </c>
      <c r="E101" s="215" t="s">
        <v>180</v>
      </c>
      <c r="F101" s="216" t="s">
        <v>181</v>
      </c>
      <c r="G101" s="217" t="s">
        <v>182</v>
      </c>
      <c r="H101" s="218">
        <v>1</v>
      </c>
      <c r="I101" s="219"/>
      <c r="J101" s="220">
        <f>ROUND(I101*H101,2)</f>
        <v>0</v>
      </c>
      <c r="K101" s="216" t="s">
        <v>5</v>
      </c>
      <c r="L101" s="48"/>
      <c r="M101" s="221" t="s">
        <v>5</v>
      </c>
      <c r="N101" s="222" t="s">
        <v>47</v>
      </c>
      <c r="O101" s="49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AR101" s="26" t="s">
        <v>141</v>
      </c>
      <c r="AT101" s="26" t="s">
        <v>144</v>
      </c>
      <c r="AU101" s="26" t="s">
        <v>88</v>
      </c>
      <c r="AY101" s="26" t="s">
        <v>142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26" t="s">
        <v>83</v>
      </c>
      <c r="BK101" s="225">
        <f>ROUND(I101*H101,2)</f>
        <v>0</v>
      </c>
      <c r="BL101" s="26" t="s">
        <v>141</v>
      </c>
      <c r="BM101" s="26" t="s">
        <v>183</v>
      </c>
    </row>
    <row r="102" s="1" customFormat="1">
      <c r="B102" s="48"/>
      <c r="D102" s="226" t="s">
        <v>149</v>
      </c>
      <c r="F102" s="227" t="s">
        <v>184</v>
      </c>
      <c r="I102" s="187"/>
      <c r="L102" s="48"/>
      <c r="M102" s="229"/>
      <c r="N102" s="230"/>
      <c r="O102" s="230"/>
      <c r="P102" s="230"/>
      <c r="Q102" s="230"/>
      <c r="R102" s="230"/>
      <c r="S102" s="230"/>
      <c r="T102" s="231"/>
      <c r="AT102" s="26" t="s">
        <v>149</v>
      </c>
      <c r="AU102" s="26" t="s">
        <v>88</v>
      </c>
    </row>
    <row r="103" s="1" customFormat="1" ht="6.96" customHeight="1">
      <c r="B103" s="69"/>
      <c r="C103" s="70"/>
      <c r="D103" s="70"/>
      <c r="E103" s="70"/>
      <c r="F103" s="70"/>
      <c r="G103" s="70"/>
      <c r="H103" s="70"/>
      <c r="I103" s="164"/>
      <c r="J103" s="70"/>
      <c r="K103" s="70"/>
      <c r="L103" s="48"/>
    </row>
  </sheetData>
  <autoFilter ref="C83:K102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35"/>
      <c r="C1" s="135"/>
      <c r="D1" s="136" t="s">
        <v>1</v>
      </c>
      <c r="E1" s="135"/>
      <c r="F1" s="137" t="s">
        <v>107</v>
      </c>
      <c r="G1" s="137" t="s">
        <v>108</v>
      </c>
      <c r="H1" s="137"/>
      <c r="I1" s="138"/>
      <c r="J1" s="137" t="s">
        <v>109</v>
      </c>
      <c r="K1" s="136" t="s">
        <v>110</v>
      </c>
      <c r="L1" s="137" t="s">
        <v>111</v>
      </c>
      <c r="M1" s="137"/>
      <c r="N1" s="137"/>
      <c r="O1" s="137"/>
      <c r="P1" s="137"/>
      <c r="Q1" s="137"/>
      <c r="R1" s="137"/>
      <c r="S1" s="137"/>
      <c r="T1" s="137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96</v>
      </c>
    </row>
    <row r="3" ht="6.96" customHeight="1">
      <c r="B3" s="27"/>
      <c r="C3" s="28"/>
      <c r="D3" s="28"/>
      <c r="E3" s="28"/>
      <c r="F3" s="28"/>
      <c r="G3" s="28"/>
      <c r="H3" s="28"/>
      <c r="I3" s="139"/>
      <c r="J3" s="28"/>
      <c r="K3" s="29"/>
      <c r="AT3" s="26" t="s">
        <v>88</v>
      </c>
    </row>
    <row r="4" ht="36.96" customHeight="1">
      <c r="B4" s="30"/>
      <c r="C4" s="31"/>
      <c r="D4" s="32" t="s">
        <v>112</v>
      </c>
      <c r="E4" s="31"/>
      <c r="F4" s="31"/>
      <c r="G4" s="31"/>
      <c r="H4" s="31"/>
      <c r="I4" s="140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40"/>
      <c r="J5" s="31"/>
      <c r="K5" s="33"/>
    </row>
    <row r="6">
      <c r="B6" s="30"/>
      <c r="C6" s="31"/>
      <c r="D6" s="42" t="s">
        <v>19</v>
      </c>
      <c r="E6" s="31"/>
      <c r="F6" s="31"/>
      <c r="G6" s="31"/>
      <c r="H6" s="31"/>
      <c r="I6" s="140"/>
      <c r="J6" s="31"/>
      <c r="K6" s="33"/>
    </row>
    <row r="7" ht="16.5" customHeight="1">
      <c r="B7" s="30"/>
      <c r="C7" s="31"/>
      <c r="D7" s="31"/>
      <c r="E7" s="141" t="str">
        <f>'Rekapitulace stavby'!K6</f>
        <v>Areál nemocnice v Českém Brodě – zřízení skladu odpadů</v>
      </c>
      <c r="F7" s="42"/>
      <c r="G7" s="42"/>
      <c r="H7" s="42"/>
      <c r="I7" s="140"/>
      <c r="J7" s="31"/>
      <c r="K7" s="33"/>
    </row>
    <row r="8">
      <c r="B8" s="30"/>
      <c r="C8" s="31"/>
      <c r="D8" s="42" t="s">
        <v>113</v>
      </c>
      <c r="E8" s="31"/>
      <c r="F8" s="31"/>
      <c r="G8" s="31"/>
      <c r="H8" s="31"/>
      <c r="I8" s="140"/>
      <c r="J8" s="31"/>
      <c r="K8" s="33"/>
    </row>
    <row r="9" s="1" customFormat="1" ht="16.5" customHeight="1">
      <c r="B9" s="48"/>
      <c r="C9" s="49"/>
      <c r="D9" s="49"/>
      <c r="E9" s="141" t="s">
        <v>185</v>
      </c>
      <c r="F9" s="49"/>
      <c r="G9" s="49"/>
      <c r="H9" s="49"/>
      <c r="I9" s="142"/>
      <c r="J9" s="49"/>
      <c r="K9" s="53"/>
    </row>
    <row r="10" s="1" customFormat="1">
      <c r="B10" s="48"/>
      <c r="C10" s="49"/>
      <c r="D10" s="42" t="s">
        <v>115</v>
      </c>
      <c r="E10" s="49"/>
      <c r="F10" s="49"/>
      <c r="G10" s="49"/>
      <c r="H10" s="49"/>
      <c r="I10" s="142"/>
      <c r="J10" s="49"/>
      <c r="K10" s="53"/>
    </row>
    <row r="11" s="1" customFormat="1" ht="36.96" customHeight="1">
      <c r="B11" s="48"/>
      <c r="C11" s="49"/>
      <c r="D11" s="49"/>
      <c r="E11" s="143" t="s">
        <v>186</v>
      </c>
      <c r="F11" s="49"/>
      <c r="G11" s="49"/>
      <c r="H11" s="49"/>
      <c r="I11" s="142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42"/>
      <c r="J12" s="49"/>
      <c r="K12" s="53"/>
    </row>
    <row r="13" s="1" customFormat="1" ht="14.4" customHeight="1">
      <c r="B13" s="48"/>
      <c r="C13" s="49"/>
      <c r="D13" s="42" t="s">
        <v>21</v>
      </c>
      <c r="E13" s="49"/>
      <c r="F13" s="37" t="s">
        <v>22</v>
      </c>
      <c r="G13" s="49"/>
      <c r="H13" s="49"/>
      <c r="I13" s="144" t="s">
        <v>23</v>
      </c>
      <c r="J13" s="37" t="s">
        <v>5</v>
      </c>
      <c r="K13" s="53"/>
    </row>
    <row r="14" s="1" customFormat="1" ht="14.4" customHeight="1">
      <c r="B14" s="48"/>
      <c r="C14" s="49"/>
      <c r="D14" s="42" t="s">
        <v>24</v>
      </c>
      <c r="E14" s="49"/>
      <c r="F14" s="37" t="s">
        <v>25</v>
      </c>
      <c r="G14" s="49"/>
      <c r="H14" s="49"/>
      <c r="I14" s="144" t="s">
        <v>26</v>
      </c>
      <c r="J14" s="145" t="str">
        <f>'Rekapitulace stavby'!AN8</f>
        <v>10. 12. 2018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42"/>
      <c r="J15" s="49"/>
      <c r="K15" s="53"/>
    </row>
    <row r="16" s="1" customFormat="1" ht="14.4" customHeight="1">
      <c r="B16" s="48"/>
      <c r="C16" s="49"/>
      <c r="D16" s="42" t="s">
        <v>28</v>
      </c>
      <c r="E16" s="49"/>
      <c r="F16" s="49"/>
      <c r="G16" s="49"/>
      <c r="H16" s="49"/>
      <c r="I16" s="144" t="s">
        <v>29</v>
      </c>
      <c r="J16" s="37" t="s">
        <v>30</v>
      </c>
      <c r="K16" s="53"/>
    </row>
    <row r="17" s="1" customFormat="1" ht="18" customHeight="1">
      <c r="B17" s="48"/>
      <c r="C17" s="49"/>
      <c r="D17" s="49"/>
      <c r="E17" s="37" t="s">
        <v>31</v>
      </c>
      <c r="F17" s="49"/>
      <c r="G17" s="49"/>
      <c r="H17" s="49"/>
      <c r="I17" s="144" t="s">
        <v>32</v>
      </c>
      <c r="J17" s="37" t="s">
        <v>5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42"/>
      <c r="J18" s="49"/>
      <c r="K18" s="53"/>
    </row>
    <row r="19" s="1" customFormat="1" ht="14.4" customHeight="1">
      <c r="B19" s="48"/>
      <c r="C19" s="49"/>
      <c r="D19" s="42" t="s">
        <v>33</v>
      </c>
      <c r="E19" s="49"/>
      <c r="F19" s="49"/>
      <c r="G19" s="49"/>
      <c r="H19" s="49"/>
      <c r="I19" s="144" t="s">
        <v>29</v>
      </c>
      <c r="J19" s="37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44" t="s">
        <v>32</v>
      </c>
      <c r="J20" s="37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42"/>
      <c r="J21" s="49"/>
      <c r="K21" s="53"/>
    </row>
    <row r="22" s="1" customFormat="1" ht="14.4" customHeight="1">
      <c r="B22" s="48"/>
      <c r="C22" s="49"/>
      <c r="D22" s="42" t="s">
        <v>35</v>
      </c>
      <c r="E22" s="49"/>
      <c r="F22" s="49"/>
      <c r="G22" s="49"/>
      <c r="H22" s="49"/>
      <c r="I22" s="144" t="s">
        <v>29</v>
      </c>
      <c r="J22" s="37" t="s">
        <v>36</v>
      </c>
      <c r="K22" s="53"/>
    </row>
    <row r="23" s="1" customFormat="1" ht="18" customHeight="1">
      <c r="B23" s="48"/>
      <c r="C23" s="49"/>
      <c r="D23" s="49"/>
      <c r="E23" s="37" t="s">
        <v>37</v>
      </c>
      <c r="F23" s="49"/>
      <c r="G23" s="49"/>
      <c r="H23" s="49"/>
      <c r="I23" s="144" t="s">
        <v>32</v>
      </c>
      <c r="J23" s="37" t="s">
        <v>38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42"/>
      <c r="J24" s="49"/>
      <c r="K24" s="53"/>
    </row>
    <row r="25" s="1" customFormat="1" ht="14.4" customHeight="1">
      <c r="B25" s="48"/>
      <c r="C25" s="49"/>
      <c r="D25" s="42" t="s">
        <v>40</v>
      </c>
      <c r="E25" s="49"/>
      <c r="F25" s="49"/>
      <c r="G25" s="49"/>
      <c r="H25" s="49"/>
      <c r="I25" s="142"/>
      <c r="J25" s="49"/>
      <c r="K25" s="53"/>
    </row>
    <row r="26" s="7" customFormat="1" ht="242.25" customHeight="1">
      <c r="B26" s="146"/>
      <c r="C26" s="147"/>
      <c r="D26" s="147"/>
      <c r="E26" s="46" t="s">
        <v>187</v>
      </c>
      <c r="F26" s="46"/>
      <c r="G26" s="46"/>
      <c r="H26" s="46"/>
      <c r="I26" s="148"/>
      <c r="J26" s="147"/>
      <c r="K26" s="14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42"/>
      <c r="J27" s="49"/>
      <c r="K27" s="53"/>
    </row>
    <row r="28" s="1" customFormat="1" ht="6.96" customHeight="1">
      <c r="B28" s="48"/>
      <c r="C28" s="49"/>
      <c r="D28" s="84"/>
      <c r="E28" s="84"/>
      <c r="F28" s="84"/>
      <c r="G28" s="84"/>
      <c r="H28" s="84"/>
      <c r="I28" s="150"/>
      <c r="J28" s="84"/>
      <c r="K28" s="151"/>
    </row>
    <row r="29" s="1" customFormat="1" ht="25.44" customHeight="1">
      <c r="B29" s="48"/>
      <c r="C29" s="49"/>
      <c r="D29" s="152" t="s">
        <v>42</v>
      </c>
      <c r="E29" s="49"/>
      <c r="F29" s="49"/>
      <c r="G29" s="49"/>
      <c r="H29" s="49"/>
      <c r="I29" s="142"/>
      <c r="J29" s="153">
        <f>ROUND(J90,2)</f>
        <v>0</v>
      </c>
      <c r="K29" s="53"/>
    </row>
    <row r="30" s="1" customFormat="1" ht="6.96" customHeight="1">
      <c r="B30" s="48"/>
      <c r="C30" s="49"/>
      <c r="D30" s="84"/>
      <c r="E30" s="84"/>
      <c r="F30" s="84"/>
      <c r="G30" s="84"/>
      <c r="H30" s="84"/>
      <c r="I30" s="150"/>
      <c r="J30" s="84"/>
      <c r="K30" s="151"/>
    </row>
    <row r="31" s="1" customFormat="1" ht="14.4" customHeight="1">
      <c r="B31" s="48"/>
      <c r="C31" s="49"/>
      <c r="D31" s="49"/>
      <c r="E31" s="49"/>
      <c r="F31" s="54" t="s">
        <v>44</v>
      </c>
      <c r="G31" s="49"/>
      <c r="H31" s="49"/>
      <c r="I31" s="154" t="s">
        <v>43</v>
      </c>
      <c r="J31" s="54" t="s">
        <v>45</v>
      </c>
      <c r="K31" s="53"/>
    </row>
    <row r="32" s="1" customFormat="1" ht="14.4" customHeight="1">
      <c r="B32" s="48"/>
      <c r="C32" s="49"/>
      <c r="D32" s="57" t="s">
        <v>46</v>
      </c>
      <c r="E32" s="57" t="s">
        <v>47</v>
      </c>
      <c r="F32" s="155">
        <f>ROUND(SUM(BE90:BE286), 2)</f>
        <v>0</v>
      </c>
      <c r="G32" s="49"/>
      <c r="H32" s="49"/>
      <c r="I32" s="156">
        <v>0.20999999999999999</v>
      </c>
      <c r="J32" s="155">
        <f>ROUND(ROUND((SUM(BE90:BE286)), 2)*I32, 2)</f>
        <v>0</v>
      </c>
      <c r="K32" s="53"/>
    </row>
    <row r="33" s="1" customFormat="1" ht="14.4" customHeight="1">
      <c r="B33" s="48"/>
      <c r="C33" s="49"/>
      <c r="D33" s="49"/>
      <c r="E33" s="57" t="s">
        <v>48</v>
      </c>
      <c r="F33" s="155">
        <f>ROUND(SUM(BF90:BF286), 2)</f>
        <v>0</v>
      </c>
      <c r="G33" s="49"/>
      <c r="H33" s="49"/>
      <c r="I33" s="156">
        <v>0.14999999999999999</v>
      </c>
      <c r="J33" s="155">
        <f>ROUND(ROUND((SUM(BF90:BF286)),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49</v>
      </c>
      <c r="F34" s="155">
        <f>ROUND(SUM(BG90:BG286), 2)</f>
        <v>0</v>
      </c>
      <c r="G34" s="49"/>
      <c r="H34" s="49"/>
      <c r="I34" s="156">
        <v>0.20999999999999999</v>
      </c>
      <c r="J34" s="155">
        <v>0</v>
      </c>
      <c r="K34" s="53"/>
    </row>
    <row r="35" hidden="1" s="1" customFormat="1" ht="14.4" customHeight="1">
      <c r="B35" s="48"/>
      <c r="C35" s="49"/>
      <c r="D35" s="49"/>
      <c r="E35" s="57" t="s">
        <v>50</v>
      </c>
      <c r="F35" s="155">
        <f>ROUND(SUM(BH90:BH286), 2)</f>
        <v>0</v>
      </c>
      <c r="G35" s="49"/>
      <c r="H35" s="49"/>
      <c r="I35" s="156">
        <v>0.14999999999999999</v>
      </c>
      <c r="J35" s="155">
        <v>0</v>
      </c>
      <c r="K35" s="53"/>
    </row>
    <row r="36" hidden="1" s="1" customFormat="1" ht="14.4" customHeight="1">
      <c r="B36" s="48"/>
      <c r="C36" s="49"/>
      <c r="D36" s="49"/>
      <c r="E36" s="57" t="s">
        <v>51</v>
      </c>
      <c r="F36" s="155">
        <f>ROUND(SUM(BI90:BI286), 2)</f>
        <v>0</v>
      </c>
      <c r="G36" s="49"/>
      <c r="H36" s="49"/>
      <c r="I36" s="156">
        <v>0</v>
      </c>
      <c r="J36" s="155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42"/>
      <c r="J37" s="49"/>
      <c r="K37" s="53"/>
    </row>
    <row r="38" s="1" customFormat="1" ht="25.44" customHeight="1">
      <c r="B38" s="48"/>
      <c r="C38" s="157"/>
      <c r="D38" s="158" t="s">
        <v>52</v>
      </c>
      <c r="E38" s="90"/>
      <c r="F38" s="90"/>
      <c r="G38" s="159" t="s">
        <v>53</v>
      </c>
      <c r="H38" s="160" t="s">
        <v>54</v>
      </c>
      <c r="I38" s="161"/>
      <c r="J38" s="162">
        <f>SUM(J29:J36)</f>
        <v>0</v>
      </c>
      <c r="K38" s="163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64"/>
      <c r="J39" s="70"/>
      <c r="K39" s="71"/>
    </row>
    <row r="43" s="1" customFormat="1" ht="6.96" customHeight="1">
      <c r="B43" s="72"/>
      <c r="C43" s="73"/>
      <c r="D43" s="73"/>
      <c r="E43" s="73"/>
      <c r="F43" s="73"/>
      <c r="G43" s="73"/>
      <c r="H43" s="73"/>
      <c r="I43" s="165"/>
      <c r="J43" s="73"/>
      <c r="K43" s="166"/>
    </row>
    <row r="44" s="1" customFormat="1" ht="36.96" customHeight="1">
      <c r="B44" s="48"/>
      <c r="C44" s="32" t="s">
        <v>118</v>
      </c>
      <c r="D44" s="49"/>
      <c r="E44" s="49"/>
      <c r="F44" s="49"/>
      <c r="G44" s="49"/>
      <c r="H44" s="49"/>
      <c r="I44" s="142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42"/>
      <c r="J45" s="49"/>
      <c r="K45" s="53"/>
    </row>
    <row r="46" s="1" customFormat="1" ht="14.4" customHeight="1">
      <c r="B46" s="48"/>
      <c r="C46" s="42" t="s">
        <v>19</v>
      </c>
      <c r="D46" s="49"/>
      <c r="E46" s="49"/>
      <c r="F46" s="49"/>
      <c r="G46" s="49"/>
      <c r="H46" s="49"/>
      <c r="I46" s="142"/>
      <c r="J46" s="49"/>
      <c r="K46" s="53"/>
    </row>
    <row r="47" s="1" customFormat="1" ht="16.5" customHeight="1">
      <c r="B47" s="48"/>
      <c r="C47" s="49"/>
      <c r="D47" s="49"/>
      <c r="E47" s="141" t="str">
        <f>E7</f>
        <v>Areál nemocnice v Českém Brodě – zřízení skladu odpadů</v>
      </c>
      <c r="F47" s="42"/>
      <c r="G47" s="42"/>
      <c r="H47" s="42"/>
      <c r="I47" s="142"/>
      <c r="J47" s="49"/>
      <c r="K47" s="53"/>
    </row>
    <row r="48">
      <c r="B48" s="30"/>
      <c r="C48" s="42" t="s">
        <v>113</v>
      </c>
      <c r="D48" s="31"/>
      <c r="E48" s="31"/>
      <c r="F48" s="31"/>
      <c r="G48" s="31"/>
      <c r="H48" s="31"/>
      <c r="I48" s="140"/>
      <c r="J48" s="31"/>
      <c r="K48" s="33"/>
    </row>
    <row r="49" s="1" customFormat="1" ht="16.5" customHeight="1">
      <c r="B49" s="48"/>
      <c r="C49" s="49"/>
      <c r="D49" s="49"/>
      <c r="E49" s="141" t="s">
        <v>185</v>
      </c>
      <c r="F49" s="49"/>
      <c r="G49" s="49"/>
      <c r="H49" s="49"/>
      <c r="I49" s="142"/>
      <c r="J49" s="49"/>
      <c r="K49" s="53"/>
    </row>
    <row r="50" s="1" customFormat="1" ht="14.4" customHeight="1">
      <c r="B50" s="48"/>
      <c r="C50" s="42" t="s">
        <v>115</v>
      </c>
      <c r="D50" s="49"/>
      <c r="E50" s="49"/>
      <c r="F50" s="49"/>
      <c r="G50" s="49"/>
      <c r="H50" s="49"/>
      <c r="I50" s="142"/>
      <c r="J50" s="49"/>
      <c r="K50" s="53"/>
    </row>
    <row r="51" s="1" customFormat="1" ht="17.25" customHeight="1">
      <c r="B51" s="48"/>
      <c r="C51" s="49"/>
      <c r="D51" s="49"/>
      <c r="E51" s="143" t="str">
        <f>E11</f>
        <v>01_00 - Bourání</v>
      </c>
      <c r="F51" s="49"/>
      <c r="G51" s="49"/>
      <c r="H51" s="49"/>
      <c r="I51" s="142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42"/>
      <c r="J52" s="49"/>
      <c r="K52" s="53"/>
    </row>
    <row r="53" s="1" customFormat="1" ht="18" customHeight="1">
      <c r="B53" s="48"/>
      <c r="C53" s="42" t="s">
        <v>24</v>
      </c>
      <c r="D53" s="49"/>
      <c r="E53" s="49"/>
      <c r="F53" s="37" t="str">
        <f>F14</f>
        <v>Český Brod, ul. Žižkova, areál nemocnice</v>
      </c>
      <c r="G53" s="49"/>
      <c r="H53" s="49"/>
      <c r="I53" s="144" t="s">
        <v>26</v>
      </c>
      <c r="J53" s="145" t="str">
        <f>IF(J14="","",J14)</f>
        <v>10. 12. 2018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42"/>
      <c r="J54" s="49"/>
      <c r="K54" s="53"/>
    </row>
    <row r="55" s="1" customFormat="1">
      <c r="B55" s="48"/>
      <c r="C55" s="42" t="s">
        <v>28</v>
      </c>
      <c r="D55" s="49"/>
      <c r="E55" s="49"/>
      <c r="F55" s="37" t="str">
        <f>E17</f>
        <v>město Český Brod</v>
      </c>
      <c r="G55" s="49"/>
      <c r="H55" s="49"/>
      <c r="I55" s="144" t="s">
        <v>35</v>
      </c>
      <c r="J55" s="46" t="str">
        <f>E23</f>
        <v>PROJEKT CENTRUM NOVA s.r.o.</v>
      </c>
      <c r="K55" s="53"/>
    </row>
    <row r="56" s="1" customFormat="1" ht="14.4" customHeight="1">
      <c r="B56" s="48"/>
      <c r="C56" s="42" t="s">
        <v>33</v>
      </c>
      <c r="D56" s="49"/>
      <c r="E56" s="49"/>
      <c r="F56" s="37" t="str">
        <f>IF(E20="","",E20)</f>
        <v/>
      </c>
      <c r="G56" s="49"/>
      <c r="H56" s="49"/>
      <c r="I56" s="142"/>
      <c r="J56" s="167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42"/>
      <c r="J57" s="49"/>
      <c r="K57" s="53"/>
    </row>
    <row r="58" s="1" customFormat="1" ht="29.28" customHeight="1">
      <c r="B58" s="48"/>
      <c r="C58" s="168" t="s">
        <v>119</v>
      </c>
      <c r="D58" s="157"/>
      <c r="E58" s="157"/>
      <c r="F58" s="157"/>
      <c r="G58" s="157"/>
      <c r="H58" s="157"/>
      <c r="I58" s="169"/>
      <c r="J58" s="170" t="s">
        <v>120</v>
      </c>
      <c r="K58" s="171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42"/>
      <c r="J59" s="49"/>
      <c r="K59" s="53"/>
    </row>
    <row r="60" s="1" customFormat="1" ht="29.28" customHeight="1">
      <c r="B60" s="48"/>
      <c r="C60" s="172" t="s">
        <v>121</v>
      </c>
      <c r="D60" s="49"/>
      <c r="E60" s="49"/>
      <c r="F60" s="49"/>
      <c r="G60" s="49"/>
      <c r="H60" s="49"/>
      <c r="I60" s="142"/>
      <c r="J60" s="153">
        <f>J90</f>
        <v>0</v>
      </c>
      <c r="K60" s="53"/>
      <c r="AU60" s="26" t="s">
        <v>122</v>
      </c>
    </row>
    <row r="61" s="8" customFormat="1" ht="24.96" customHeight="1">
      <c r="B61" s="173"/>
      <c r="C61" s="174"/>
      <c r="D61" s="175" t="s">
        <v>188</v>
      </c>
      <c r="E61" s="176"/>
      <c r="F61" s="176"/>
      <c r="G61" s="176"/>
      <c r="H61" s="176"/>
      <c r="I61" s="177"/>
      <c r="J61" s="178">
        <f>J91</f>
        <v>0</v>
      </c>
      <c r="K61" s="179"/>
    </row>
    <row r="62" s="9" customFormat="1" ht="19.92" customHeight="1">
      <c r="B62" s="180"/>
      <c r="C62" s="181"/>
      <c r="D62" s="182" t="s">
        <v>189</v>
      </c>
      <c r="E62" s="183"/>
      <c r="F62" s="183"/>
      <c r="G62" s="183"/>
      <c r="H62" s="183"/>
      <c r="I62" s="184"/>
      <c r="J62" s="185">
        <f>J92</f>
        <v>0</v>
      </c>
      <c r="K62" s="186"/>
    </row>
    <row r="63" s="9" customFormat="1" ht="19.92" customHeight="1">
      <c r="B63" s="180"/>
      <c r="C63" s="181"/>
      <c r="D63" s="182" t="s">
        <v>190</v>
      </c>
      <c r="E63" s="183"/>
      <c r="F63" s="183"/>
      <c r="G63" s="183"/>
      <c r="H63" s="183"/>
      <c r="I63" s="184"/>
      <c r="J63" s="185">
        <f>J120</f>
        <v>0</v>
      </c>
      <c r="K63" s="186"/>
    </row>
    <row r="64" s="9" customFormat="1" ht="19.92" customHeight="1">
      <c r="B64" s="180"/>
      <c r="C64" s="181"/>
      <c r="D64" s="182" t="s">
        <v>191</v>
      </c>
      <c r="E64" s="183"/>
      <c r="F64" s="183"/>
      <c r="G64" s="183"/>
      <c r="H64" s="183"/>
      <c r="I64" s="184"/>
      <c r="J64" s="185">
        <f>J129</f>
        <v>0</v>
      </c>
      <c r="K64" s="186"/>
    </row>
    <row r="65" s="9" customFormat="1" ht="19.92" customHeight="1">
      <c r="B65" s="180"/>
      <c r="C65" s="181"/>
      <c r="D65" s="182" t="s">
        <v>192</v>
      </c>
      <c r="E65" s="183"/>
      <c r="F65" s="183"/>
      <c r="G65" s="183"/>
      <c r="H65" s="183"/>
      <c r="I65" s="184"/>
      <c r="J65" s="185">
        <f>J248</f>
        <v>0</v>
      </c>
      <c r="K65" s="186"/>
    </row>
    <row r="66" s="9" customFormat="1" ht="19.92" customHeight="1">
      <c r="B66" s="180"/>
      <c r="C66" s="181"/>
      <c r="D66" s="182" t="s">
        <v>193</v>
      </c>
      <c r="E66" s="183"/>
      <c r="F66" s="183"/>
      <c r="G66" s="183"/>
      <c r="H66" s="183"/>
      <c r="I66" s="184"/>
      <c r="J66" s="185">
        <f>J269</f>
        <v>0</v>
      </c>
      <c r="K66" s="186"/>
    </row>
    <row r="67" s="8" customFormat="1" ht="24.96" customHeight="1">
      <c r="B67" s="173"/>
      <c r="C67" s="174"/>
      <c r="D67" s="175" t="s">
        <v>194</v>
      </c>
      <c r="E67" s="176"/>
      <c r="F67" s="176"/>
      <c r="G67" s="176"/>
      <c r="H67" s="176"/>
      <c r="I67" s="177"/>
      <c r="J67" s="178">
        <f>J272</f>
        <v>0</v>
      </c>
      <c r="K67" s="179"/>
    </row>
    <row r="68" s="9" customFormat="1" ht="19.92" customHeight="1">
      <c r="B68" s="180"/>
      <c r="C68" s="181"/>
      <c r="D68" s="182" t="s">
        <v>195</v>
      </c>
      <c r="E68" s="183"/>
      <c r="F68" s="183"/>
      <c r="G68" s="183"/>
      <c r="H68" s="183"/>
      <c r="I68" s="184"/>
      <c r="J68" s="185">
        <f>J273</f>
        <v>0</v>
      </c>
      <c r="K68" s="186"/>
    </row>
    <row r="69" s="1" customFormat="1" ht="21.84" customHeight="1">
      <c r="B69" s="48"/>
      <c r="C69" s="49"/>
      <c r="D69" s="49"/>
      <c r="E69" s="49"/>
      <c r="F69" s="49"/>
      <c r="G69" s="49"/>
      <c r="H69" s="49"/>
      <c r="I69" s="142"/>
      <c r="J69" s="49"/>
      <c r="K69" s="53"/>
    </row>
    <row r="70" s="1" customFormat="1" ht="6.96" customHeight="1">
      <c r="B70" s="69"/>
      <c r="C70" s="70"/>
      <c r="D70" s="70"/>
      <c r="E70" s="70"/>
      <c r="F70" s="70"/>
      <c r="G70" s="70"/>
      <c r="H70" s="70"/>
      <c r="I70" s="164"/>
      <c r="J70" s="70"/>
      <c r="K70" s="71"/>
    </row>
    <row r="74" s="1" customFormat="1" ht="6.96" customHeight="1">
      <c r="B74" s="72"/>
      <c r="C74" s="73"/>
      <c r="D74" s="73"/>
      <c r="E74" s="73"/>
      <c r="F74" s="73"/>
      <c r="G74" s="73"/>
      <c r="H74" s="73"/>
      <c r="I74" s="165"/>
      <c r="J74" s="73"/>
      <c r="K74" s="73"/>
      <c r="L74" s="48"/>
    </row>
    <row r="75" s="1" customFormat="1" ht="36.96" customHeight="1">
      <c r="B75" s="48"/>
      <c r="C75" s="74" t="s">
        <v>125</v>
      </c>
      <c r="I75" s="187"/>
      <c r="L75" s="48"/>
    </row>
    <row r="76" s="1" customFormat="1" ht="6.96" customHeight="1">
      <c r="B76" s="48"/>
      <c r="I76" s="187"/>
      <c r="L76" s="48"/>
    </row>
    <row r="77" s="1" customFormat="1" ht="14.4" customHeight="1">
      <c r="B77" s="48"/>
      <c r="C77" s="76" t="s">
        <v>19</v>
      </c>
      <c r="I77" s="187"/>
      <c r="L77" s="48"/>
    </row>
    <row r="78" s="1" customFormat="1" ht="16.5" customHeight="1">
      <c r="B78" s="48"/>
      <c r="E78" s="188" t="str">
        <f>E7</f>
        <v>Areál nemocnice v Českém Brodě – zřízení skladu odpadů</v>
      </c>
      <c r="F78" s="76"/>
      <c r="G78" s="76"/>
      <c r="H78" s="76"/>
      <c r="I78" s="187"/>
      <c r="L78" s="48"/>
    </row>
    <row r="79">
      <c r="B79" s="30"/>
      <c r="C79" s="76" t="s">
        <v>113</v>
      </c>
      <c r="L79" s="30"/>
    </row>
    <row r="80" s="1" customFormat="1" ht="16.5" customHeight="1">
      <c r="B80" s="48"/>
      <c r="E80" s="188" t="s">
        <v>185</v>
      </c>
      <c r="F80" s="1"/>
      <c r="G80" s="1"/>
      <c r="H80" s="1"/>
      <c r="I80" s="187"/>
      <c r="L80" s="48"/>
    </row>
    <row r="81" s="1" customFormat="1" ht="14.4" customHeight="1">
      <c r="B81" s="48"/>
      <c r="C81" s="76" t="s">
        <v>115</v>
      </c>
      <c r="I81" s="187"/>
      <c r="L81" s="48"/>
    </row>
    <row r="82" s="1" customFormat="1" ht="17.25" customHeight="1">
      <c r="B82" s="48"/>
      <c r="E82" s="79" t="str">
        <f>E11</f>
        <v>01_00 - Bourání</v>
      </c>
      <c r="F82" s="1"/>
      <c r="G82" s="1"/>
      <c r="H82" s="1"/>
      <c r="I82" s="187"/>
      <c r="L82" s="48"/>
    </row>
    <row r="83" s="1" customFormat="1" ht="6.96" customHeight="1">
      <c r="B83" s="48"/>
      <c r="I83" s="187"/>
      <c r="L83" s="48"/>
    </row>
    <row r="84" s="1" customFormat="1" ht="18" customHeight="1">
      <c r="B84" s="48"/>
      <c r="C84" s="76" t="s">
        <v>24</v>
      </c>
      <c r="F84" s="189" t="str">
        <f>F14</f>
        <v>Český Brod, ul. Žižkova, areál nemocnice</v>
      </c>
      <c r="I84" s="190" t="s">
        <v>26</v>
      </c>
      <c r="J84" s="81" t="str">
        <f>IF(J14="","",J14)</f>
        <v>10. 12. 2018</v>
      </c>
      <c r="L84" s="48"/>
    </row>
    <row r="85" s="1" customFormat="1" ht="6.96" customHeight="1">
      <c r="B85" s="48"/>
      <c r="I85" s="187"/>
      <c r="L85" s="48"/>
    </row>
    <row r="86" s="1" customFormat="1">
      <c r="B86" s="48"/>
      <c r="C86" s="76" t="s">
        <v>28</v>
      </c>
      <c r="F86" s="189" t="str">
        <f>E17</f>
        <v>město Český Brod</v>
      </c>
      <c r="I86" s="190" t="s">
        <v>35</v>
      </c>
      <c r="J86" s="189" t="str">
        <f>E23</f>
        <v>PROJEKT CENTRUM NOVA s.r.o.</v>
      </c>
      <c r="L86" s="48"/>
    </row>
    <row r="87" s="1" customFormat="1" ht="14.4" customHeight="1">
      <c r="B87" s="48"/>
      <c r="C87" s="76" t="s">
        <v>33</v>
      </c>
      <c r="F87" s="189" t="str">
        <f>IF(E20="","",E20)</f>
        <v/>
      </c>
      <c r="I87" s="187"/>
      <c r="L87" s="48"/>
    </row>
    <row r="88" s="1" customFormat="1" ht="10.32" customHeight="1">
      <c r="B88" s="48"/>
      <c r="I88" s="187"/>
      <c r="L88" s="48"/>
    </row>
    <row r="89" s="10" customFormat="1" ht="29.28" customHeight="1">
      <c r="B89" s="191"/>
      <c r="C89" s="192" t="s">
        <v>126</v>
      </c>
      <c r="D89" s="193" t="s">
        <v>61</v>
      </c>
      <c r="E89" s="193" t="s">
        <v>57</v>
      </c>
      <c r="F89" s="193" t="s">
        <v>127</v>
      </c>
      <c r="G89" s="193" t="s">
        <v>128</v>
      </c>
      <c r="H89" s="193" t="s">
        <v>129</v>
      </c>
      <c r="I89" s="194" t="s">
        <v>130</v>
      </c>
      <c r="J89" s="193" t="s">
        <v>120</v>
      </c>
      <c r="K89" s="195" t="s">
        <v>131</v>
      </c>
      <c r="L89" s="191"/>
      <c r="M89" s="94" t="s">
        <v>132</v>
      </c>
      <c r="N89" s="95" t="s">
        <v>46</v>
      </c>
      <c r="O89" s="95" t="s">
        <v>133</v>
      </c>
      <c r="P89" s="95" t="s">
        <v>134</v>
      </c>
      <c r="Q89" s="95" t="s">
        <v>135</v>
      </c>
      <c r="R89" s="95" t="s">
        <v>136</v>
      </c>
      <c r="S89" s="95" t="s">
        <v>137</v>
      </c>
      <c r="T89" s="96" t="s">
        <v>138</v>
      </c>
    </row>
    <row r="90" s="1" customFormat="1" ht="29.28" customHeight="1">
      <c r="B90" s="48"/>
      <c r="C90" s="98" t="s">
        <v>121</v>
      </c>
      <c r="I90" s="187"/>
      <c r="J90" s="196">
        <f>BK90</f>
        <v>0</v>
      </c>
      <c r="L90" s="48"/>
      <c r="M90" s="97"/>
      <c r="N90" s="84"/>
      <c r="O90" s="84"/>
      <c r="P90" s="197">
        <f>P91+P272</f>
        <v>0</v>
      </c>
      <c r="Q90" s="84"/>
      <c r="R90" s="197">
        <f>R91+R272</f>
        <v>2.0187046600000005</v>
      </c>
      <c r="S90" s="84"/>
      <c r="T90" s="198">
        <f>T91+T272</f>
        <v>25.918667000000003</v>
      </c>
      <c r="AT90" s="26" t="s">
        <v>75</v>
      </c>
      <c r="AU90" s="26" t="s">
        <v>122</v>
      </c>
      <c r="BK90" s="199">
        <f>BK91+BK272</f>
        <v>0</v>
      </c>
    </row>
    <row r="91" s="11" customFormat="1" ht="37.44001" customHeight="1">
      <c r="B91" s="200"/>
      <c r="D91" s="201" t="s">
        <v>75</v>
      </c>
      <c r="E91" s="202" t="s">
        <v>196</v>
      </c>
      <c r="F91" s="202" t="s">
        <v>197</v>
      </c>
      <c r="I91" s="203"/>
      <c r="J91" s="204">
        <f>BK91</f>
        <v>0</v>
      </c>
      <c r="L91" s="200"/>
      <c r="M91" s="205"/>
      <c r="N91" s="206"/>
      <c r="O91" s="206"/>
      <c r="P91" s="207">
        <f>P92+P120+P129+P248+P269</f>
        <v>0</v>
      </c>
      <c r="Q91" s="206"/>
      <c r="R91" s="207">
        <f>R92+R120+R129+R248+R269</f>
        <v>2.0143081200000004</v>
      </c>
      <c r="S91" s="206"/>
      <c r="T91" s="208">
        <f>T92+T120+T129+T248+T269</f>
        <v>25.918667000000003</v>
      </c>
      <c r="AR91" s="201" t="s">
        <v>83</v>
      </c>
      <c r="AT91" s="209" t="s">
        <v>75</v>
      </c>
      <c r="AU91" s="209" t="s">
        <v>76</v>
      </c>
      <c r="AY91" s="201" t="s">
        <v>142</v>
      </c>
      <c r="BK91" s="210">
        <f>BK92+BK120+BK129+BK248+BK269</f>
        <v>0</v>
      </c>
    </row>
    <row r="92" s="11" customFormat="1" ht="19.92" customHeight="1">
      <c r="B92" s="200"/>
      <c r="D92" s="201" t="s">
        <v>75</v>
      </c>
      <c r="E92" s="211" t="s">
        <v>155</v>
      </c>
      <c r="F92" s="211" t="s">
        <v>198</v>
      </c>
      <c r="I92" s="203"/>
      <c r="J92" s="212">
        <f>BK92</f>
        <v>0</v>
      </c>
      <c r="L92" s="200"/>
      <c r="M92" s="205"/>
      <c r="N92" s="206"/>
      <c r="O92" s="206"/>
      <c r="P92" s="207">
        <f>SUM(P93:P119)</f>
        <v>0</v>
      </c>
      <c r="Q92" s="206"/>
      <c r="R92" s="207">
        <f>SUM(R93:R119)</f>
        <v>1.5176962200000002</v>
      </c>
      <c r="S92" s="206"/>
      <c r="T92" s="208">
        <f>SUM(T93:T119)</f>
        <v>0</v>
      </c>
      <c r="AR92" s="201" t="s">
        <v>83</v>
      </c>
      <c r="AT92" s="209" t="s">
        <v>75</v>
      </c>
      <c r="AU92" s="209" t="s">
        <v>83</v>
      </c>
      <c r="AY92" s="201" t="s">
        <v>142</v>
      </c>
      <c r="BK92" s="210">
        <f>SUM(BK93:BK119)</f>
        <v>0</v>
      </c>
    </row>
    <row r="93" s="1" customFormat="1" ht="16.5" customHeight="1">
      <c r="B93" s="213"/>
      <c r="C93" s="214" t="s">
        <v>83</v>
      </c>
      <c r="D93" s="214" t="s">
        <v>144</v>
      </c>
      <c r="E93" s="215" t="s">
        <v>199</v>
      </c>
      <c r="F93" s="216" t="s">
        <v>200</v>
      </c>
      <c r="G93" s="217" t="s">
        <v>201</v>
      </c>
      <c r="H93" s="218">
        <v>0.66100000000000003</v>
      </c>
      <c r="I93" s="219"/>
      <c r="J93" s="220">
        <f>ROUND(I93*H93,2)</f>
        <v>0</v>
      </c>
      <c r="K93" s="216" t="s">
        <v>202</v>
      </c>
      <c r="L93" s="48"/>
      <c r="M93" s="221" t="s">
        <v>5</v>
      </c>
      <c r="N93" s="222" t="s">
        <v>47</v>
      </c>
      <c r="O93" s="49"/>
      <c r="P93" s="223">
        <f>O93*H93</f>
        <v>0</v>
      </c>
      <c r="Q93" s="223">
        <v>1.94302</v>
      </c>
      <c r="R93" s="223">
        <f>Q93*H93</f>
        <v>1.2843362200000001</v>
      </c>
      <c r="S93" s="223">
        <v>0</v>
      </c>
      <c r="T93" s="224">
        <f>S93*H93</f>
        <v>0</v>
      </c>
      <c r="AR93" s="26" t="s">
        <v>141</v>
      </c>
      <c r="AT93" s="26" t="s">
        <v>144</v>
      </c>
      <c r="AU93" s="26" t="s">
        <v>88</v>
      </c>
      <c r="AY93" s="26" t="s">
        <v>142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6" t="s">
        <v>83</v>
      </c>
      <c r="BK93" s="225">
        <f>ROUND(I93*H93,2)</f>
        <v>0</v>
      </c>
      <c r="BL93" s="26" t="s">
        <v>141</v>
      </c>
      <c r="BM93" s="26" t="s">
        <v>203</v>
      </c>
    </row>
    <row r="94" s="1" customFormat="1">
      <c r="B94" s="48"/>
      <c r="D94" s="226" t="s">
        <v>149</v>
      </c>
      <c r="F94" s="227" t="s">
        <v>204</v>
      </c>
      <c r="I94" s="187"/>
      <c r="L94" s="48"/>
      <c r="M94" s="228"/>
      <c r="N94" s="49"/>
      <c r="O94" s="49"/>
      <c r="P94" s="49"/>
      <c r="Q94" s="49"/>
      <c r="R94" s="49"/>
      <c r="S94" s="49"/>
      <c r="T94" s="87"/>
      <c r="AT94" s="26" t="s">
        <v>149</v>
      </c>
      <c r="AU94" s="26" t="s">
        <v>88</v>
      </c>
    </row>
    <row r="95" s="12" customFormat="1">
      <c r="B95" s="232"/>
      <c r="D95" s="226" t="s">
        <v>205</v>
      </c>
      <c r="E95" s="233" t="s">
        <v>5</v>
      </c>
      <c r="F95" s="234" t="s">
        <v>206</v>
      </c>
      <c r="H95" s="235">
        <v>0.29799999999999999</v>
      </c>
      <c r="I95" s="236"/>
      <c r="L95" s="232"/>
      <c r="M95" s="237"/>
      <c r="N95" s="238"/>
      <c r="O95" s="238"/>
      <c r="P95" s="238"/>
      <c r="Q95" s="238"/>
      <c r="R95" s="238"/>
      <c r="S95" s="238"/>
      <c r="T95" s="239"/>
      <c r="AT95" s="233" t="s">
        <v>205</v>
      </c>
      <c r="AU95" s="233" t="s">
        <v>88</v>
      </c>
      <c r="AV95" s="12" t="s">
        <v>88</v>
      </c>
      <c r="AW95" s="12" t="s">
        <v>39</v>
      </c>
      <c r="AX95" s="12" t="s">
        <v>76</v>
      </c>
      <c r="AY95" s="233" t="s">
        <v>142</v>
      </c>
    </row>
    <row r="96" s="12" customFormat="1">
      <c r="B96" s="232"/>
      <c r="D96" s="226" t="s">
        <v>205</v>
      </c>
      <c r="E96" s="233" t="s">
        <v>5</v>
      </c>
      <c r="F96" s="234" t="s">
        <v>207</v>
      </c>
      <c r="H96" s="235">
        <v>0.13</v>
      </c>
      <c r="I96" s="236"/>
      <c r="L96" s="232"/>
      <c r="M96" s="237"/>
      <c r="N96" s="238"/>
      <c r="O96" s="238"/>
      <c r="P96" s="238"/>
      <c r="Q96" s="238"/>
      <c r="R96" s="238"/>
      <c r="S96" s="238"/>
      <c r="T96" s="239"/>
      <c r="AT96" s="233" t="s">
        <v>205</v>
      </c>
      <c r="AU96" s="233" t="s">
        <v>88</v>
      </c>
      <c r="AV96" s="12" t="s">
        <v>88</v>
      </c>
      <c r="AW96" s="12" t="s">
        <v>39</v>
      </c>
      <c r="AX96" s="12" t="s">
        <v>76</v>
      </c>
      <c r="AY96" s="233" t="s">
        <v>142</v>
      </c>
    </row>
    <row r="97" s="12" customFormat="1">
      <c r="B97" s="232"/>
      <c r="D97" s="226" t="s">
        <v>205</v>
      </c>
      <c r="E97" s="233" t="s">
        <v>5</v>
      </c>
      <c r="F97" s="234" t="s">
        <v>208</v>
      </c>
      <c r="H97" s="235">
        <v>0.14299999999999999</v>
      </c>
      <c r="I97" s="236"/>
      <c r="L97" s="232"/>
      <c r="M97" s="237"/>
      <c r="N97" s="238"/>
      <c r="O97" s="238"/>
      <c r="P97" s="238"/>
      <c r="Q97" s="238"/>
      <c r="R97" s="238"/>
      <c r="S97" s="238"/>
      <c r="T97" s="239"/>
      <c r="AT97" s="233" t="s">
        <v>205</v>
      </c>
      <c r="AU97" s="233" t="s">
        <v>88</v>
      </c>
      <c r="AV97" s="12" t="s">
        <v>88</v>
      </c>
      <c r="AW97" s="12" t="s">
        <v>39</v>
      </c>
      <c r="AX97" s="12" t="s">
        <v>76</v>
      </c>
      <c r="AY97" s="233" t="s">
        <v>142</v>
      </c>
    </row>
    <row r="98" s="12" customFormat="1">
      <c r="B98" s="232"/>
      <c r="D98" s="226" t="s">
        <v>205</v>
      </c>
      <c r="E98" s="233" t="s">
        <v>5</v>
      </c>
      <c r="F98" s="234" t="s">
        <v>209</v>
      </c>
      <c r="H98" s="235">
        <v>0.089999999999999997</v>
      </c>
      <c r="I98" s="236"/>
      <c r="L98" s="232"/>
      <c r="M98" s="237"/>
      <c r="N98" s="238"/>
      <c r="O98" s="238"/>
      <c r="P98" s="238"/>
      <c r="Q98" s="238"/>
      <c r="R98" s="238"/>
      <c r="S98" s="238"/>
      <c r="T98" s="239"/>
      <c r="AT98" s="233" t="s">
        <v>205</v>
      </c>
      <c r="AU98" s="233" t="s">
        <v>88</v>
      </c>
      <c r="AV98" s="12" t="s">
        <v>88</v>
      </c>
      <c r="AW98" s="12" t="s">
        <v>39</v>
      </c>
      <c r="AX98" s="12" t="s">
        <v>76</v>
      </c>
      <c r="AY98" s="233" t="s">
        <v>142</v>
      </c>
    </row>
    <row r="99" s="13" customFormat="1">
      <c r="B99" s="240"/>
      <c r="D99" s="226" t="s">
        <v>205</v>
      </c>
      <c r="E99" s="241" t="s">
        <v>5</v>
      </c>
      <c r="F99" s="242" t="s">
        <v>210</v>
      </c>
      <c r="H99" s="243">
        <v>0.66100000000000003</v>
      </c>
      <c r="I99" s="244"/>
      <c r="L99" s="240"/>
      <c r="M99" s="245"/>
      <c r="N99" s="246"/>
      <c r="O99" s="246"/>
      <c r="P99" s="246"/>
      <c r="Q99" s="246"/>
      <c r="R99" s="246"/>
      <c r="S99" s="246"/>
      <c r="T99" s="247"/>
      <c r="AT99" s="241" t="s">
        <v>205</v>
      </c>
      <c r="AU99" s="241" t="s">
        <v>88</v>
      </c>
      <c r="AV99" s="13" t="s">
        <v>141</v>
      </c>
      <c r="AW99" s="13" t="s">
        <v>39</v>
      </c>
      <c r="AX99" s="13" t="s">
        <v>83</v>
      </c>
      <c r="AY99" s="241" t="s">
        <v>142</v>
      </c>
    </row>
    <row r="100" s="1" customFormat="1" ht="16.5" customHeight="1">
      <c r="B100" s="213"/>
      <c r="C100" s="214" t="s">
        <v>88</v>
      </c>
      <c r="D100" s="214" t="s">
        <v>144</v>
      </c>
      <c r="E100" s="215" t="s">
        <v>211</v>
      </c>
      <c r="F100" s="216" t="s">
        <v>212</v>
      </c>
      <c r="G100" s="217" t="s">
        <v>213</v>
      </c>
      <c r="H100" s="218">
        <v>0.154</v>
      </c>
      <c r="I100" s="219"/>
      <c r="J100" s="220">
        <f>ROUND(I100*H100,2)</f>
        <v>0</v>
      </c>
      <c r="K100" s="216" t="s">
        <v>202</v>
      </c>
      <c r="L100" s="48"/>
      <c r="M100" s="221" t="s">
        <v>5</v>
      </c>
      <c r="N100" s="222" t="s">
        <v>47</v>
      </c>
      <c r="O100" s="49"/>
      <c r="P100" s="223">
        <f>O100*H100</f>
        <v>0</v>
      </c>
      <c r="Q100" s="223">
        <v>1.0900000000000001</v>
      </c>
      <c r="R100" s="223">
        <f>Q100*H100</f>
        <v>0.16786000000000001</v>
      </c>
      <c r="S100" s="223">
        <v>0</v>
      </c>
      <c r="T100" s="224">
        <f>S100*H100</f>
        <v>0</v>
      </c>
      <c r="AR100" s="26" t="s">
        <v>141</v>
      </c>
      <c r="AT100" s="26" t="s">
        <v>144</v>
      </c>
      <c r="AU100" s="26" t="s">
        <v>88</v>
      </c>
      <c r="AY100" s="26" t="s">
        <v>142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26" t="s">
        <v>83</v>
      </c>
      <c r="BK100" s="225">
        <f>ROUND(I100*H100,2)</f>
        <v>0</v>
      </c>
      <c r="BL100" s="26" t="s">
        <v>141</v>
      </c>
      <c r="BM100" s="26" t="s">
        <v>214</v>
      </c>
    </row>
    <row r="101" s="1" customFormat="1">
      <c r="B101" s="48"/>
      <c r="D101" s="226" t="s">
        <v>149</v>
      </c>
      <c r="F101" s="227" t="s">
        <v>215</v>
      </c>
      <c r="I101" s="187"/>
      <c r="L101" s="48"/>
      <c r="M101" s="228"/>
      <c r="N101" s="49"/>
      <c r="O101" s="49"/>
      <c r="P101" s="49"/>
      <c r="Q101" s="49"/>
      <c r="R101" s="49"/>
      <c r="S101" s="49"/>
      <c r="T101" s="87"/>
      <c r="AT101" s="26" t="s">
        <v>149</v>
      </c>
      <c r="AU101" s="26" t="s">
        <v>88</v>
      </c>
    </row>
    <row r="102" s="14" customFormat="1">
      <c r="B102" s="248"/>
      <c r="D102" s="226" t="s">
        <v>205</v>
      </c>
      <c r="E102" s="249" t="s">
        <v>5</v>
      </c>
      <c r="F102" s="250" t="s">
        <v>216</v>
      </c>
      <c r="H102" s="249" t="s">
        <v>5</v>
      </c>
      <c r="I102" s="251"/>
      <c r="L102" s="248"/>
      <c r="M102" s="252"/>
      <c r="N102" s="253"/>
      <c r="O102" s="253"/>
      <c r="P102" s="253"/>
      <c r="Q102" s="253"/>
      <c r="R102" s="253"/>
      <c r="S102" s="253"/>
      <c r="T102" s="254"/>
      <c r="AT102" s="249" t="s">
        <v>205</v>
      </c>
      <c r="AU102" s="249" t="s">
        <v>88</v>
      </c>
      <c r="AV102" s="14" t="s">
        <v>83</v>
      </c>
      <c r="AW102" s="14" t="s">
        <v>39</v>
      </c>
      <c r="AX102" s="14" t="s">
        <v>76</v>
      </c>
      <c r="AY102" s="249" t="s">
        <v>142</v>
      </c>
    </row>
    <row r="103" s="12" customFormat="1">
      <c r="B103" s="232"/>
      <c r="D103" s="226" t="s">
        <v>205</v>
      </c>
      <c r="E103" s="233" t="s">
        <v>5</v>
      </c>
      <c r="F103" s="234" t="s">
        <v>217</v>
      </c>
      <c r="H103" s="235">
        <v>0.154</v>
      </c>
      <c r="I103" s="236"/>
      <c r="L103" s="232"/>
      <c r="M103" s="237"/>
      <c r="N103" s="238"/>
      <c r="O103" s="238"/>
      <c r="P103" s="238"/>
      <c r="Q103" s="238"/>
      <c r="R103" s="238"/>
      <c r="S103" s="238"/>
      <c r="T103" s="239"/>
      <c r="AT103" s="233" t="s">
        <v>205</v>
      </c>
      <c r="AU103" s="233" t="s">
        <v>88</v>
      </c>
      <c r="AV103" s="12" t="s">
        <v>88</v>
      </c>
      <c r="AW103" s="12" t="s">
        <v>39</v>
      </c>
      <c r="AX103" s="12" t="s">
        <v>76</v>
      </c>
      <c r="AY103" s="233" t="s">
        <v>142</v>
      </c>
    </row>
    <row r="104" s="13" customFormat="1">
      <c r="B104" s="240"/>
      <c r="D104" s="226" t="s">
        <v>205</v>
      </c>
      <c r="E104" s="241" t="s">
        <v>5</v>
      </c>
      <c r="F104" s="242" t="s">
        <v>210</v>
      </c>
      <c r="H104" s="243">
        <v>0.154</v>
      </c>
      <c r="I104" s="244"/>
      <c r="L104" s="240"/>
      <c r="M104" s="245"/>
      <c r="N104" s="246"/>
      <c r="O104" s="246"/>
      <c r="P104" s="246"/>
      <c r="Q104" s="246"/>
      <c r="R104" s="246"/>
      <c r="S104" s="246"/>
      <c r="T104" s="247"/>
      <c r="AT104" s="241" t="s">
        <v>205</v>
      </c>
      <c r="AU104" s="241" t="s">
        <v>88</v>
      </c>
      <c r="AV104" s="13" t="s">
        <v>141</v>
      </c>
      <c r="AW104" s="13" t="s">
        <v>39</v>
      </c>
      <c r="AX104" s="13" t="s">
        <v>83</v>
      </c>
      <c r="AY104" s="241" t="s">
        <v>142</v>
      </c>
    </row>
    <row r="105" s="1" customFormat="1" ht="16.5" customHeight="1">
      <c r="B105" s="213"/>
      <c r="C105" s="214" t="s">
        <v>155</v>
      </c>
      <c r="D105" s="214" t="s">
        <v>144</v>
      </c>
      <c r="E105" s="215" t="s">
        <v>218</v>
      </c>
      <c r="F105" s="216" t="s">
        <v>219</v>
      </c>
      <c r="G105" s="217" t="s">
        <v>213</v>
      </c>
      <c r="H105" s="218">
        <v>0.050000000000000003</v>
      </c>
      <c r="I105" s="219"/>
      <c r="J105" s="220">
        <f>ROUND(I105*H105,2)</f>
        <v>0</v>
      </c>
      <c r="K105" s="216" t="s">
        <v>202</v>
      </c>
      <c r="L105" s="48"/>
      <c r="M105" s="221" t="s">
        <v>5</v>
      </c>
      <c r="N105" s="222" t="s">
        <v>47</v>
      </c>
      <c r="O105" s="49"/>
      <c r="P105" s="223">
        <f>O105*H105</f>
        <v>0</v>
      </c>
      <c r="Q105" s="223">
        <v>1.0900000000000001</v>
      </c>
      <c r="R105" s="223">
        <f>Q105*H105</f>
        <v>0.054500000000000007</v>
      </c>
      <c r="S105" s="223">
        <v>0</v>
      </c>
      <c r="T105" s="224">
        <f>S105*H105</f>
        <v>0</v>
      </c>
      <c r="AR105" s="26" t="s">
        <v>141</v>
      </c>
      <c r="AT105" s="26" t="s">
        <v>144</v>
      </c>
      <c r="AU105" s="26" t="s">
        <v>88</v>
      </c>
      <c r="AY105" s="26" t="s">
        <v>142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26" t="s">
        <v>83</v>
      </c>
      <c r="BK105" s="225">
        <f>ROUND(I105*H105,2)</f>
        <v>0</v>
      </c>
      <c r="BL105" s="26" t="s">
        <v>141</v>
      </c>
      <c r="BM105" s="26" t="s">
        <v>220</v>
      </c>
    </row>
    <row r="106" s="1" customFormat="1">
      <c r="B106" s="48"/>
      <c r="D106" s="226" t="s">
        <v>149</v>
      </c>
      <c r="F106" s="227" t="s">
        <v>221</v>
      </c>
      <c r="I106" s="187"/>
      <c r="L106" s="48"/>
      <c r="M106" s="228"/>
      <c r="N106" s="49"/>
      <c r="O106" s="49"/>
      <c r="P106" s="49"/>
      <c r="Q106" s="49"/>
      <c r="R106" s="49"/>
      <c r="S106" s="49"/>
      <c r="T106" s="87"/>
      <c r="AT106" s="26" t="s">
        <v>149</v>
      </c>
      <c r="AU106" s="26" t="s">
        <v>88</v>
      </c>
    </row>
    <row r="107" s="14" customFormat="1">
      <c r="B107" s="248"/>
      <c r="D107" s="226" t="s">
        <v>205</v>
      </c>
      <c r="E107" s="249" t="s">
        <v>5</v>
      </c>
      <c r="F107" s="250" t="s">
        <v>216</v>
      </c>
      <c r="H107" s="249" t="s">
        <v>5</v>
      </c>
      <c r="I107" s="251"/>
      <c r="L107" s="248"/>
      <c r="M107" s="252"/>
      <c r="N107" s="253"/>
      <c r="O107" s="253"/>
      <c r="P107" s="253"/>
      <c r="Q107" s="253"/>
      <c r="R107" s="253"/>
      <c r="S107" s="253"/>
      <c r="T107" s="254"/>
      <c r="AT107" s="249" t="s">
        <v>205</v>
      </c>
      <c r="AU107" s="249" t="s">
        <v>88</v>
      </c>
      <c r="AV107" s="14" t="s">
        <v>83</v>
      </c>
      <c r="AW107" s="14" t="s">
        <v>39</v>
      </c>
      <c r="AX107" s="14" t="s">
        <v>76</v>
      </c>
      <c r="AY107" s="249" t="s">
        <v>142</v>
      </c>
    </row>
    <row r="108" s="12" customFormat="1">
      <c r="B108" s="232"/>
      <c r="D108" s="226" t="s">
        <v>205</v>
      </c>
      <c r="E108" s="233" t="s">
        <v>5</v>
      </c>
      <c r="F108" s="234" t="s">
        <v>222</v>
      </c>
      <c r="H108" s="235">
        <v>0.050000000000000003</v>
      </c>
      <c r="I108" s="236"/>
      <c r="L108" s="232"/>
      <c r="M108" s="237"/>
      <c r="N108" s="238"/>
      <c r="O108" s="238"/>
      <c r="P108" s="238"/>
      <c r="Q108" s="238"/>
      <c r="R108" s="238"/>
      <c r="S108" s="238"/>
      <c r="T108" s="239"/>
      <c r="AT108" s="233" t="s">
        <v>205</v>
      </c>
      <c r="AU108" s="233" t="s">
        <v>88</v>
      </c>
      <c r="AV108" s="12" t="s">
        <v>88</v>
      </c>
      <c r="AW108" s="12" t="s">
        <v>39</v>
      </c>
      <c r="AX108" s="12" t="s">
        <v>76</v>
      </c>
      <c r="AY108" s="233" t="s">
        <v>142</v>
      </c>
    </row>
    <row r="109" s="13" customFormat="1">
      <c r="B109" s="240"/>
      <c r="D109" s="226" t="s">
        <v>205</v>
      </c>
      <c r="E109" s="241" t="s">
        <v>5</v>
      </c>
      <c r="F109" s="242" t="s">
        <v>210</v>
      </c>
      <c r="H109" s="243">
        <v>0.050000000000000003</v>
      </c>
      <c r="I109" s="244"/>
      <c r="L109" s="240"/>
      <c r="M109" s="245"/>
      <c r="N109" s="246"/>
      <c r="O109" s="246"/>
      <c r="P109" s="246"/>
      <c r="Q109" s="246"/>
      <c r="R109" s="246"/>
      <c r="S109" s="246"/>
      <c r="T109" s="247"/>
      <c r="AT109" s="241" t="s">
        <v>205</v>
      </c>
      <c r="AU109" s="241" t="s">
        <v>88</v>
      </c>
      <c r="AV109" s="13" t="s">
        <v>141</v>
      </c>
      <c r="AW109" s="13" t="s">
        <v>39</v>
      </c>
      <c r="AX109" s="13" t="s">
        <v>83</v>
      </c>
      <c r="AY109" s="241" t="s">
        <v>142</v>
      </c>
    </row>
    <row r="110" s="1" customFormat="1" ht="25.5" customHeight="1">
      <c r="B110" s="213"/>
      <c r="C110" s="214" t="s">
        <v>141</v>
      </c>
      <c r="D110" s="214" t="s">
        <v>144</v>
      </c>
      <c r="E110" s="215" t="s">
        <v>223</v>
      </c>
      <c r="F110" s="216" t="s">
        <v>224</v>
      </c>
      <c r="G110" s="217" t="s">
        <v>225</v>
      </c>
      <c r="H110" s="218">
        <v>10.6</v>
      </c>
      <c r="I110" s="219"/>
      <c r="J110" s="220">
        <f>ROUND(I110*H110,2)</f>
        <v>0</v>
      </c>
      <c r="K110" s="216" t="s">
        <v>202</v>
      </c>
      <c r="L110" s="48"/>
      <c r="M110" s="221" t="s">
        <v>5</v>
      </c>
      <c r="N110" s="222" t="s">
        <v>47</v>
      </c>
      <c r="O110" s="49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AR110" s="26" t="s">
        <v>141</v>
      </c>
      <c r="AT110" s="26" t="s">
        <v>144</v>
      </c>
      <c r="AU110" s="26" t="s">
        <v>88</v>
      </c>
      <c r="AY110" s="26" t="s">
        <v>142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26" t="s">
        <v>83</v>
      </c>
      <c r="BK110" s="225">
        <f>ROUND(I110*H110,2)</f>
        <v>0</v>
      </c>
      <c r="BL110" s="26" t="s">
        <v>141</v>
      </c>
      <c r="BM110" s="26" t="s">
        <v>226</v>
      </c>
    </row>
    <row r="111" s="1" customFormat="1">
      <c r="B111" s="48"/>
      <c r="D111" s="226" t="s">
        <v>149</v>
      </c>
      <c r="F111" s="227" t="s">
        <v>227</v>
      </c>
      <c r="I111" s="187"/>
      <c r="L111" s="48"/>
      <c r="M111" s="228"/>
      <c r="N111" s="49"/>
      <c r="O111" s="49"/>
      <c r="P111" s="49"/>
      <c r="Q111" s="49"/>
      <c r="R111" s="49"/>
      <c r="S111" s="49"/>
      <c r="T111" s="87"/>
      <c r="AT111" s="26" t="s">
        <v>149</v>
      </c>
      <c r="AU111" s="26" t="s">
        <v>88</v>
      </c>
    </row>
    <row r="112" s="12" customFormat="1">
      <c r="B112" s="232"/>
      <c r="D112" s="226" t="s">
        <v>205</v>
      </c>
      <c r="E112" s="233" t="s">
        <v>5</v>
      </c>
      <c r="F112" s="234" t="s">
        <v>228</v>
      </c>
      <c r="H112" s="235">
        <v>6.4000000000000004</v>
      </c>
      <c r="I112" s="236"/>
      <c r="L112" s="232"/>
      <c r="M112" s="237"/>
      <c r="N112" s="238"/>
      <c r="O112" s="238"/>
      <c r="P112" s="238"/>
      <c r="Q112" s="238"/>
      <c r="R112" s="238"/>
      <c r="S112" s="238"/>
      <c r="T112" s="239"/>
      <c r="AT112" s="233" t="s">
        <v>205</v>
      </c>
      <c r="AU112" s="233" t="s">
        <v>88</v>
      </c>
      <c r="AV112" s="12" t="s">
        <v>88</v>
      </c>
      <c r="AW112" s="12" t="s">
        <v>39</v>
      </c>
      <c r="AX112" s="12" t="s">
        <v>76</v>
      </c>
      <c r="AY112" s="233" t="s">
        <v>142</v>
      </c>
    </row>
    <row r="113" s="12" customFormat="1">
      <c r="B113" s="232"/>
      <c r="D113" s="226" t="s">
        <v>205</v>
      </c>
      <c r="E113" s="233" t="s">
        <v>5</v>
      </c>
      <c r="F113" s="234" t="s">
        <v>229</v>
      </c>
      <c r="H113" s="235">
        <v>1.2</v>
      </c>
      <c r="I113" s="236"/>
      <c r="L113" s="232"/>
      <c r="M113" s="237"/>
      <c r="N113" s="238"/>
      <c r="O113" s="238"/>
      <c r="P113" s="238"/>
      <c r="Q113" s="238"/>
      <c r="R113" s="238"/>
      <c r="S113" s="238"/>
      <c r="T113" s="239"/>
      <c r="AT113" s="233" t="s">
        <v>205</v>
      </c>
      <c r="AU113" s="233" t="s">
        <v>88</v>
      </c>
      <c r="AV113" s="12" t="s">
        <v>88</v>
      </c>
      <c r="AW113" s="12" t="s">
        <v>39</v>
      </c>
      <c r="AX113" s="12" t="s">
        <v>76</v>
      </c>
      <c r="AY113" s="233" t="s">
        <v>142</v>
      </c>
    </row>
    <row r="114" s="12" customFormat="1">
      <c r="B114" s="232"/>
      <c r="D114" s="226" t="s">
        <v>205</v>
      </c>
      <c r="E114" s="233" t="s">
        <v>5</v>
      </c>
      <c r="F114" s="234" t="s">
        <v>230</v>
      </c>
      <c r="H114" s="235">
        <v>3</v>
      </c>
      <c r="I114" s="236"/>
      <c r="L114" s="232"/>
      <c r="M114" s="237"/>
      <c r="N114" s="238"/>
      <c r="O114" s="238"/>
      <c r="P114" s="238"/>
      <c r="Q114" s="238"/>
      <c r="R114" s="238"/>
      <c r="S114" s="238"/>
      <c r="T114" s="239"/>
      <c r="AT114" s="233" t="s">
        <v>205</v>
      </c>
      <c r="AU114" s="233" t="s">
        <v>88</v>
      </c>
      <c r="AV114" s="12" t="s">
        <v>88</v>
      </c>
      <c r="AW114" s="12" t="s">
        <v>39</v>
      </c>
      <c r="AX114" s="12" t="s">
        <v>76</v>
      </c>
      <c r="AY114" s="233" t="s">
        <v>142</v>
      </c>
    </row>
    <row r="115" s="13" customFormat="1">
      <c r="B115" s="240"/>
      <c r="D115" s="226" t="s">
        <v>205</v>
      </c>
      <c r="E115" s="241" t="s">
        <v>5</v>
      </c>
      <c r="F115" s="242" t="s">
        <v>210</v>
      </c>
      <c r="H115" s="243">
        <v>10.6</v>
      </c>
      <c r="I115" s="244"/>
      <c r="L115" s="240"/>
      <c r="M115" s="245"/>
      <c r="N115" s="246"/>
      <c r="O115" s="246"/>
      <c r="P115" s="246"/>
      <c r="Q115" s="246"/>
      <c r="R115" s="246"/>
      <c r="S115" s="246"/>
      <c r="T115" s="247"/>
      <c r="AT115" s="241" t="s">
        <v>205</v>
      </c>
      <c r="AU115" s="241" t="s">
        <v>88</v>
      </c>
      <c r="AV115" s="13" t="s">
        <v>141</v>
      </c>
      <c r="AW115" s="13" t="s">
        <v>39</v>
      </c>
      <c r="AX115" s="13" t="s">
        <v>83</v>
      </c>
      <c r="AY115" s="241" t="s">
        <v>142</v>
      </c>
    </row>
    <row r="116" s="1" customFormat="1" ht="16.5" customHeight="1">
      <c r="B116" s="213"/>
      <c r="C116" s="255" t="s">
        <v>164</v>
      </c>
      <c r="D116" s="255" t="s">
        <v>231</v>
      </c>
      <c r="E116" s="256" t="s">
        <v>232</v>
      </c>
      <c r="F116" s="257" t="s">
        <v>233</v>
      </c>
      <c r="G116" s="258" t="s">
        <v>213</v>
      </c>
      <c r="H116" s="259">
        <v>0.010999999999999999</v>
      </c>
      <c r="I116" s="260"/>
      <c r="J116" s="261">
        <f>ROUND(I116*H116,2)</f>
        <v>0</v>
      </c>
      <c r="K116" s="257" t="s">
        <v>202</v>
      </c>
      <c r="L116" s="262"/>
      <c r="M116" s="263" t="s">
        <v>5</v>
      </c>
      <c r="N116" s="264" t="s">
        <v>47</v>
      </c>
      <c r="O116" s="49"/>
      <c r="P116" s="223">
        <f>O116*H116</f>
        <v>0</v>
      </c>
      <c r="Q116" s="223">
        <v>1</v>
      </c>
      <c r="R116" s="223">
        <f>Q116*H116</f>
        <v>0.010999999999999999</v>
      </c>
      <c r="S116" s="223">
        <v>0</v>
      </c>
      <c r="T116" s="224">
        <f>S116*H116</f>
        <v>0</v>
      </c>
      <c r="AR116" s="26" t="s">
        <v>179</v>
      </c>
      <c r="AT116" s="26" t="s">
        <v>231</v>
      </c>
      <c r="AU116" s="26" t="s">
        <v>88</v>
      </c>
      <c r="AY116" s="26" t="s">
        <v>142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26" t="s">
        <v>83</v>
      </c>
      <c r="BK116" s="225">
        <f>ROUND(I116*H116,2)</f>
        <v>0</v>
      </c>
      <c r="BL116" s="26" t="s">
        <v>141</v>
      </c>
      <c r="BM116" s="26" t="s">
        <v>234</v>
      </c>
    </row>
    <row r="117" s="1" customFormat="1">
      <c r="B117" s="48"/>
      <c r="D117" s="226" t="s">
        <v>149</v>
      </c>
      <c r="F117" s="227" t="s">
        <v>233</v>
      </c>
      <c r="I117" s="187"/>
      <c r="L117" s="48"/>
      <c r="M117" s="228"/>
      <c r="N117" s="49"/>
      <c r="O117" s="49"/>
      <c r="P117" s="49"/>
      <c r="Q117" s="49"/>
      <c r="R117" s="49"/>
      <c r="S117" s="49"/>
      <c r="T117" s="87"/>
      <c r="AT117" s="26" t="s">
        <v>149</v>
      </c>
      <c r="AU117" s="26" t="s">
        <v>88</v>
      </c>
    </row>
    <row r="118" s="12" customFormat="1">
      <c r="B118" s="232"/>
      <c r="D118" s="226" t="s">
        <v>205</v>
      </c>
      <c r="E118" s="233" t="s">
        <v>5</v>
      </c>
      <c r="F118" s="234" t="s">
        <v>235</v>
      </c>
      <c r="H118" s="235">
        <v>0.010999999999999999</v>
      </c>
      <c r="I118" s="236"/>
      <c r="L118" s="232"/>
      <c r="M118" s="237"/>
      <c r="N118" s="238"/>
      <c r="O118" s="238"/>
      <c r="P118" s="238"/>
      <c r="Q118" s="238"/>
      <c r="R118" s="238"/>
      <c r="S118" s="238"/>
      <c r="T118" s="239"/>
      <c r="AT118" s="233" t="s">
        <v>205</v>
      </c>
      <c r="AU118" s="233" t="s">
        <v>88</v>
      </c>
      <c r="AV118" s="12" t="s">
        <v>88</v>
      </c>
      <c r="AW118" s="12" t="s">
        <v>39</v>
      </c>
      <c r="AX118" s="12" t="s">
        <v>76</v>
      </c>
      <c r="AY118" s="233" t="s">
        <v>142</v>
      </c>
    </row>
    <row r="119" s="13" customFormat="1">
      <c r="B119" s="240"/>
      <c r="D119" s="226" t="s">
        <v>205</v>
      </c>
      <c r="E119" s="241" t="s">
        <v>5</v>
      </c>
      <c r="F119" s="242" t="s">
        <v>210</v>
      </c>
      <c r="H119" s="243">
        <v>0.010999999999999999</v>
      </c>
      <c r="I119" s="244"/>
      <c r="L119" s="240"/>
      <c r="M119" s="245"/>
      <c r="N119" s="246"/>
      <c r="O119" s="246"/>
      <c r="P119" s="246"/>
      <c r="Q119" s="246"/>
      <c r="R119" s="246"/>
      <c r="S119" s="246"/>
      <c r="T119" s="247"/>
      <c r="AT119" s="241" t="s">
        <v>205</v>
      </c>
      <c r="AU119" s="241" t="s">
        <v>88</v>
      </c>
      <c r="AV119" s="13" t="s">
        <v>141</v>
      </c>
      <c r="AW119" s="13" t="s">
        <v>39</v>
      </c>
      <c r="AX119" s="13" t="s">
        <v>83</v>
      </c>
      <c r="AY119" s="241" t="s">
        <v>142</v>
      </c>
    </row>
    <row r="120" s="11" customFormat="1" ht="29.88" customHeight="1">
      <c r="B120" s="200"/>
      <c r="D120" s="201" t="s">
        <v>75</v>
      </c>
      <c r="E120" s="211" t="s">
        <v>169</v>
      </c>
      <c r="F120" s="211" t="s">
        <v>236</v>
      </c>
      <c r="I120" s="203"/>
      <c r="J120" s="212">
        <f>BK120</f>
        <v>0</v>
      </c>
      <c r="L120" s="200"/>
      <c r="M120" s="205"/>
      <c r="N120" s="206"/>
      <c r="O120" s="206"/>
      <c r="P120" s="207">
        <f>SUM(P121:P128)</f>
        <v>0</v>
      </c>
      <c r="Q120" s="206"/>
      <c r="R120" s="207">
        <f>SUM(R121:R128)</f>
        <v>0.14962500000000001</v>
      </c>
      <c r="S120" s="206"/>
      <c r="T120" s="208">
        <f>SUM(T121:T128)</f>
        <v>0</v>
      </c>
      <c r="AR120" s="201" t="s">
        <v>83</v>
      </c>
      <c r="AT120" s="209" t="s">
        <v>75</v>
      </c>
      <c r="AU120" s="209" t="s">
        <v>83</v>
      </c>
      <c r="AY120" s="201" t="s">
        <v>142</v>
      </c>
      <c r="BK120" s="210">
        <f>SUM(BK121:BK128)</f>
        <v>0</v>
      </c>
    </row>
    <row r="121" s="1" customFormat="1" ht="25.5" customHeight="1">
      <c r="B121" s="213"/>
      <c r="C121" s="214" t="s">
        <v>169</v>
      </c>
      <c r="D121" s="214" t="s">
        <v>144</v>
      </c>
      <c r="E121" s="215" t="s">
        <v>237</v>
      </c>
      <c r="F121" s="216" t="s">
        <v>238</v>
      </c>
      <c r="G121" s="217" t="s">
        <v>239</v>
      </c>
      <c r="H121" s="218">
        <v>1.425</v>
      </c>
      <c r="I121" s="219"/>
      <c r="J121" s="220">
        <f>ROUND(I121*H121,2)</f>
        <v>0</v>
      </c>
      <c r="K121" s="216" t="s">
        <v>202</v>
      </c>
      <c r="L121" s="48"/>
      <c r="M121" s="221" t="s">
        <v>5</v>
      </c>
      <c r="N121" s="222" t="s">
        <v>47</v>
      </c>
      <c r="O121" s="49"/>
      <c r="P121" s="223">
        <f>O121*H121</f>
        <v>0</v>
      </c>
      <c r="Q121" s="223">
        <v>0.105</v>
      </c>
      <c r="R121" s="223">
        <f>Q121*H121</f>
        <v>0.14962500000000001</v>
      </c>
      <c r="S121" s="223">
        <v>0</v>
      </c>
      <c r="T121" s="224">
        <f>S121*H121</f>
        <v>0</v>
      </c>
      <c r="AR121" s="26" t="s">
        <v>141</v>
      </c>
      <c r="AT121" s="26" t="s">
        <v>144</v>
      </c>
      <c r="AU121" s="26" t="s">
        <v>88</v>
      </c>
      <c r="AY121" s="26" t="s">
        <v>142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26" t="s">
        <v>83</v>
      </c>
      <c r="BK121" s="225">
        <f>ROUND(I121*H121,2)</f>
        <v>0</v>
      </c>
      <c r="BL121" s="26" t="s">
        <v>141</v>
      </c>
      <c r="BM121" s="26" t="s">
        <v>240</v>
      </c>
    </row>
    <row r="122" s="1" customFormat="1">
      <c r="B122" s="48"/>
      <c r="D122" s="226" t="s">
        <v>149</v>
      </c>
      <c r="F122" s="227" t="s">
        <v>241</v>
      </c>
      <c r="I122" s="187"/>
      <c r="L122" s="48"/>
      <c r="M122" s="228"/>
      <c r="N122" s="49"/>
      <c r="O122" s="49"/>
      <c r="P122" s="49"/>
      <c r="Q122" s="49"/>
      <c r="R122" s="49"/>
      <c r="S122" s="49"/>
      <c r="T122" s="87"/>
      <c r="AT122" s="26" t="s">
        <v>149</v>
      </c>
      <c r="AU122" s="26" t="s">
        <v>88</v>
      </c>
    </row>
    <row r="123" s="14" customFormat="1">
      <c r="B123" s="248"/>
      <c r="D123" s="226" t="s">
        <v>205</v>
      </c>
      <c r="E123" s="249" t="s">
        <v>5</v>
      </c>
      <c r="F123" s="250" t="s">
        <v>242</v>
      </c>
      <c r="H123" s="249" t="s">
        <v>5</v>
      </c>
      <c r="I123" s="251"/>
      <c r="L123" s="248"/>
      <c r="M123" s="252"/>
      <c r="N123" s="253"/>
      <c r="O123" s="253"/>
      <c r="P123" s="253"/>
      <c r="Q123" s="253"/>
      <c r="R123" s="253"/>
      <c r="S123" s="253"/>
      <c r="T123" s="254"/>
      <c r="AT123" s="249" t="s">
        <v>205</v>
      </c>
      <c r="AU123" s="249" t="s">
        <v>88</v>
      </c>
      <c r="AV123" s="14" t="s">
        <v>83</v>
      </c>
      <c r="AW123" s="14" t="s">
        <v>39</v>
      </c>
      <c r="AX123" s="14" t="s">
        <v>76</v>
      </c>
      <c r="AY123" s="249" t="s">
        <v>142</v>
      </c>
    </row>
    <row r="124" s="12" customFormat="1">
      <c r="B124" s="232"/>
      <c r="D124" s="226" t="s">
        <v>205</v>
      </c>
      <c r="E124" s="233" t="s">
        <v>5</v>
      </c>
      <c r="F124" s="234" t="s">
        <v>243</v>
      </c>
      <c r="H124" s="235">
        <v>0.45000000000000001</v>
      </c>
      <c r="I124" s="236"/>
      <c r="L124" s="232"/>
      <c r="M124" s="237"/>
      <c r="N124" s="238"/>
      <c r="O124" s="238"/>
      <c r="P124" s="238"/>
      <c r="Q124" s="238"/>
      <c r="R124" s="238"/>
      <c r="S124" s="238"/>
      <c r="T124" s="239"/>
      <c r="AT124" s="233" t="s">
        <v>205</v>
      </c>
      <c r="AU124" s="233" t="s">
        <v>88</v>
      </c>
      <c r="AV124" s="12" t="s">
        <v>88</v>
      </c>
      <c r="AW124" s="12" t="s">
        <v>39</v>
      </c>
      <c r="AX124" s="12" t="s">
        <v>76</v>
      </c>
      <c r="AY124" s="233" t="s">
        <v>142</v>
      </c>
    </row>
    <row r="125" s="12" customFormat="1">
      <c r="B125" s="232"/>
      <c r="D125" s="226" t="s">
        <v>205</v>
      </c>
      <c r="E125" s="233" t="s">
        <v>5</v>
      </c>
      <c r="F125" s="234" t="s">
        <v>244</v>
      </c>
      <c r="H125" s="235">
        <v>0.29999999999999999</v>
      </c>
      <c r="I125" s="236"/>
      <c r="L125" s="232"/>
      <c r="M125" s="237"/>
      <c r="N125" s="238"/>
      <c r="O125" s="238"/>
      <c r="P125" s="238"/>
      <c r="Q125" s="238"/>
      <c r="R125" s="238"/>
      <c r="S125" s="238"/>
      <c r="T125" s="239"/>
      <c r="AT125" s="233" t="s">
        <v>205</v>
      </c>
      <c r="AU125" s="233" t="s">
        <v>88</v>
      </c>
      <c r="AV125" s="12" t="s">
        <v>88</v>
      </c>
      <c r="AW125" s="12" t="s">
        <v>39</v>
      </c>
      <c r="AX125" s="12" t="s">
        <v>76</v>
      </c>
      <c r="AY125" s="233" t="s">
        <v>142</v>
      </c>
    </row>
    <row r="126" s="12" customFormat="1">
      <c r="B126" s="232"/>
      <c r="D126" s="226" t="s">
        <v>205</v>
      </c>
      <c r="E126" s="233" t="s">
        <v>5</v>
      </c>
      <c r="F126" s="234" t="s">
        <v>245</v>
      </c>
      <c r="H126" s="235">
        <v>0.29999999999999999</v>
      </c>
      <c r="I126" s="236"/>
      <c r="L126" s="232"/>
      <c r="M126" s="237"/>
      <c r="N126" s="238"/>
      <c r="O126" s="238"/>
      <c r="P126" s="238"/>
      <c r="Q126" s="238"/>
      <c r="R126" s="238"/>
      <c r="S126" s="238"/>
      <c r="T126" s="239"/>
      <c r="AT126" s="233" t="s">
        <v>205</v>
      </c>
      <c r="AU126" s="233" t="s">
        <v>88</v>
      </c>
      <c r="AV126" s="12" t="s">
        <v>88</v>
      </c>
      <c r="AW126" s="12" t="s">
        <v>39</v>
      </c>
      <c r="AX126" s="12" t="s">
        <v>76</v>
      </c>
      <c r="AY126" s="233" t="s">
        <v>142</v>
      </c>
    </row>
    <row r="127" s="12" customFormat="1">
      <c r="B127" s="232"/>
      <c r="D127" s="226" t="s">
        <v>205</v>
      </c>
      <c r="E127" s="233" t="s">
        <v>5</v>
      </c>
      <c r="F127" s="234" t="s">
        <v>246</v>
      </c>
      <c r="H127" s="235">
        <v>0.375</v>
      </c>
      <c r="I127" s="236"/>
      <c r="L127" s="232"/>
      <c r="M127" s="237"/>
      <c r="N127" s="238"/>
      <c r="O127" s="238"/>
      <c r="P127" s="238"/>
      <c r="Q127" s="238"/>
      <c r="R127" s="238"/>
      <c r="S127" s="238"/>
      <c r="T127" s="239"/>
      <c r="AT127" s="233" t="s">
        <v>205</v>
      </c>
      <c r="AU127" s="233" t="s">
        <v>88</v>
      </c>
      <c r="AV127" s="12" t="s">
        <v>88</v>
      </c>
      <c r="AW127" s="12" t="s">
        <v>39</v>
      </c>
      <c r="AX127" s="12" t="s">
        <v>76</v>
      </c>
      <c r="AY127" s="233" t="s">
        <v>142</v>
      </c>
    </row>
    <row r="128" s="13" customFormat="1">
      <c r="B128" s="240"/>
      <c r="D128" s="226" t="s">
        <v>205</v>
      </c>
      <c r="E128" s="241" t="s">
        <v>5</v>
      </c>
      <c r="F128" s="242" t="s">
        <v>210</v>
      </c>
      <c r="H128" s="243">
        <v>1.425</v>
      </c>
      <c r="I128" s="244"/>
      <c r="L128" s="240"/>
      <c r="M128" s="245"/>
      <c r="N128" s="246"/>
      <c r="O128" s="246"/>
      <c r="P128" s="246"/>
      <c r="Q128" s="246"/>
      <c r="R128" s="246"/>
      <c r="S128" s="246"/>
      <c r="T128" s="247"/>
      <c r="AT128" s="241" t="s">
        <v>205</v>
      </c>
      <c r="AU128" s="241" t="s">
        <v>88</v>
      </c>
      <c r="AV128" s="13" t="s">
        <v>141</v>
      </c>
      <c r="AW128" s="13" t="s">
        <v>39</v>
      </c>
      <c r="AX128" s="13" t="s">
        <v>83</v>
      </c>
      <c r="AY128" s="241" t="s">
        <v>142</v>
      </c>
    </row>
    <row r="129" s="11" customFormat="1" ht="29.88" customHeight="1">
      <c r="B129" s="200"/>
      <c r="D129" s="201" t="s">
        <v>75</v>
      </c>
      <c r="E129" s="211" t="s">
        <v>247</v>
      </c>
      <c r="F129" s="211" t="s">
        <v>248</v>
      </c>
      <c r="I129" s="203"/>
      <c r="J129" s="212">
        <f>BK129</f>
        <v>0</v>
      </c>
      <c r="L129" s="200"/>
      <c r="M129" s="205"/>
      <c r="N129" s="206"/>
      <c r="O129" s="206"/>
      <c r="P129" s="207">
        <f>SUM(P130:P247)</f>
        <v>0</v>
      </c>
      <c r="Q129" s="206"/>
      <c r="R129" s="207">
        <f>SUM(R130:R247)</f>
        <v>0.34698690000000004</v>
      </c>
      <c r="S129" s="206"/>
      <c r="T129" s="208">
        <f>SUM(T130:T247)</f>
        <v>22.918667000000003</v>
      </c>
      <c r="AR129" s="201" t="s">
        <v>83</v>
      </c>
      <c r="AT129" s="209" t="s">
        <v>75</v>
      </c>
      <c r="AU129" s="209" t="s">
        <v>83</v>
      </c>
      <c r="AY129" s="201" t="s">
        <v>142</v>
      </c>
      <c r="BK129" s="210">
        <f>SUM(BK130:BK247)</f>
        <v>0</v>
      </c>
    </row>
    <row r="130" s="1" customFormat="1" ht="25.5" customHeight="1">
      <c r="B130" s="213"/>
      <c r="C130" s="214" t="s">
        <v>174</v>
      </c>
      <c r="D130" s="214" t="s">
        <v>144</v>
      </c>
      <c r="E130" s="215" t="s">
        <v>249</v>
      </c>
      <c r="F130" s="216" t="s">
        <v>250</v>
      </c>
      <c r="G130" s="217" t="s">
        <v>239</v>
      </c>
      <c r="H130" s="218">
        <v>34.93</v>
      </c>
      <c r="I130" s="219"/>
      <c r="J130" s="220">
        <f>ROUND(I130*H130,2)</f>
        <v>0</v>
      </c>
      <c r="K130" s="216" t="s">
        <v>202</v>
      </c>
      <c r="L130" s="48"/>
      <c r="M130" s="221" t="s">
        <v>5</v>
      </c>
      <c r="N130" s="222" t="s">
        <v>47</v>
      </c>
      <c r="O130" s="49"/>
      <c r="P130" s="223">
        <f>O130*H130</f>
        <v>0</v>
      </c>
      <c r="Q130" s="223">
        <v>0.00012999999999999999</v>
      </c>
      <c r="R130" s="223">
        <f>Q130*H130</f>
        <v>0.0045408999999999996</v>
      </c>
      <c r="S130" s="223">
        <v>0</v>
      </c>
      <c r="T130" s="224">
        <f>S130*H130</f>
        <v>0</v>
      </c>
      <c r="AR130" s="26" t="s">
        <v>141</v>
      </c>
      <c r="AT130" s="26" t="s">
        <v>144</v>
      </c>
      <c r="AU130" s="26" t="s">
        <v>88</v>
      </c>
      <c r="AY130" s="26" t="s">
        <v>142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26" t="s">
        <v>83</v>
      </c>
      <c r="BK130" s="225">
        <f>ROUND(I130*H130,2)</f>
        <v>0</v>
      </c>
      <c r="BL130" s="26" t="s">
        <v>141</v>
      </c>
      <c r="BM130" s="26" t="s">
        <v>251</v>
      </c>
    </row>
    <row r="131" s="1" customFormat="1">
      <c r="B131" s="48"/>
      <c r="D131" s="226" t="s">
        <v>149</v>
      </c>
      <c r="F131" s="227" t="s">
        <v>252</v>
      </c>
      <c r="I131" s="187"/>
      <c r="L131" s="48"/>
      <c r="M131" s="228"/>
      <c r="N131" s="49"/>
      <c r="O131" s="49"/>
      <c r="P131" s="49"/>
      <c r="Q131" s="49"/>
      <c r="R131" s="49"/>
      <c r="S131" s="49"/>
      <c r="T131" s="87"/>
      <c r="AT131" s="26" t="s">
        <v>149</v>
      </c>
      <c r="AU131" s="26" t="s">
        <v>88</v>
      </c>
    </row>
    <row r="132" s="14" customFormat="1">
      <c r="B132" s="248"/>
      <c r="D132" s="226" t="s">
        <v>205</v>
      </c>
      <c r="E132" s="249" t="s">
        <v>5</v>
      </c>
      <c r="F132" s="250" t="s">
        <v>253</v>
      </c>
      <c r="H132" s="249" t="s">
        <v>5</v>
      </c>
      <c r="I132" s="251"/>
      <c r="L132" s="248"/>
      <c r="M132" s="252"/>
      <c r="N132" s="253"/>
      <c r="O132" s="253"/>
      <c r="P132" s="253"/>
      <c r="Q132" s="253"/>
      <c r="R132" s="253"/>
      <c r="S132" s="253"/>
      <c r="T132" s="254"/>
      <c r="AT132" s="249" t="s">
        <v>205</v>
      </c>
      <c r="AU132" s="249" t="s">
        <v>88</v>
      </c>
      <c r="AV132" s="14" t="s">
        <v>83</v>
      </c>
      <c r="AW132" s="14" t="s">
        <v>39</v>
      </c>
      <c r="AX132" s="14" t="s">
        <v>76</v>
      </c>
      <c r="AY132" s="249" t="s">
        <v>142</v>
      </c>
    </row>
    <row r="133" s="12" customFormat="1">
      <c r="B133" s="232"/>
      <c r="D133" s="226" t="s">
        <v>205</v>
      </c>
      <c r="E133" s="233" t="s">
        <v>5</v>
      </c>
      <c r="F133" s="234" t="s">
        <v>254</v>
      </c>
      <c r="H133" s="235">
        <v>14.75</v>
      </c>
      <c r="I133" s="236"/>
      <c r="L133" s="232"/>
      <c r="M133" s="237"/>
      <c r="N133" s="238"/>
      <c r="O133" s="238"/>
      <c r="P133" s="238"/>
      <c r="Q133" s="238"/>
      <c r="R133" s="238"/>
      <c r="S133" s="238"/>
      <c r="T133" s="239"/>
      <c r="AT133" s="233" t="s">
        <v>205</v>
      </c>
      <c r="AU133" s="233" t="s">
        <v>88</v>
      </c>
      <c r="AV133" s="12" t="s">
        <v>88</v>
      </c>
      <c r="AW133" s="12" t="s">
        <v>39</v>
      </c>
      <c r="AX133" s="12" t="s">
        <v>76</v>
      </c>
      <c r="AY133" s="233" t="s">
        <v>142</v>
      </c>
    </row>
    <row r="134" s="14" customFormat="1">
      <c r="B134" s="248"/>
      <c r="D134" s="226" t="s">
        <v>205</v>
      </c>
      <c r="E134" s="249" t="s">
        <v>5</v>
      </c>
      <c r="F134" s="250" t="s">
        <v>255</v>
      </c>
      <c r="H134" s="249" t="s">
        <v>5</v>
      </c>
      <c r="I134" s="251"/>
      <c r="L134" s="248"/>
      <c r="M134" s="252"/>
      <c r="N134" s="253"/>
      <c r="O134" s="253"/>
      <c r="P134" s="253"/>
      <c r="Q134" s="253"/>
      <c r="R134" s="253"/>
      <c r="S134" s="253"/>
      <c r="T134" s="254"/>
      <c r="AT134" s="249" t="s">
        <v>205</v>
      </c>
      <c r="AU134" s="249" t="s">
        <v>88</v>
      </c>
      <c r="AV134" s="14" t="s">
        <v>83</v>
      </c>
      <c r="AW134" s="14" t="s">
        <v>39</v>
      </c>
      <c r="AX134" s="14" t="s">
        <v>76</v>
      </c>
      <c r="AY134" s="249" t="s">
        <v>142</v>
      </c>
    </row>
    <row r="135" s="12" customFormat="1">
      <c r="B135" s="232"/>
      <c r="D135" s="226" t="s">
        <v>205</v>
      </c>
      <c r="E135" s="233" t="s">
        <v>5</v>
      </c>
      <c r="F135" s="234" t="s">
        <v>256</v>
      </c>
      <c r="H135" s="235">
        <v>8.4499999999999993</v>
      </c>
      <c r="I135" s="236"/>
      <c r="L135" s="232"/>
      <c r="M135" s="237"/>
      <c r="N135" s="238"/>
      <c r="O135" s="238"/>
      <c r="P135" s="238"/>
      <c r="Q135" s="238"/>
      <c r="R135" s="238"/>
      <c r="S135" s="238"/>
      <c r="T135" s="239"/>
      <c r="AT135" s="233" t="s">
        <v>205</v>
      </c>
      <c r="AU135" s="233" t="s">
        <v>88</v>
      </c>
      <c r="AV135" s="12" t="s">
        <v>88</v>
      </c>
      <c r="AW135" s="12" t="s">
        <v>39</v>
      </c>
      <c r="AX135" s="12" t="s">
        <v>76</v>
      </c>
      <c r="AY135" s="233" t="s">
        <v>142</v>
      </c>
    </row>
    <row r="136" s="14" customFormat="1">
      <c r="B136" s="248"/>
      <c r="D136" s="226" t="s">
        <v>205</v>
      </c>
      <c r="E136" s="249" t="s">
        <v>5</v>
      </c>
      <c r="F136" s="250" t="s">
        <v>257</v>
      </c>
      <c r="H136" s="249" t="s">
        <v>5</v>
      </c>
      <c r="I136" s="251"/>
      <c r="L136" s="248"/>
      <c r="M136" s="252"/>
      <c r="N136" s="253"/>
      <c r="O136" s="253"/>
      <c r="P136" s="253"/>
      <c r="Q136" s="253"/>
      <c r="R136" s="253"/>
      <c r="S136" s="253"/>
      <c r="T136" s="254"/>
      <c r="AT136" s="249" t="s">
        <v>205</v>
      </c>
      <c r="AU136" s="249" t="s">
        <v>88</v>
      </c>
      <c r="AV136" s="14" t="s">
        <v>83</v>
      </c>
      <c r="AW136" s="14" t="s">
        <v>39</v>
      </c>
      <c r="AX136" s="14" t="s">
        <v>76</v>
      </c>
      <c r="AY136" s="249" t="s">
        <v>142</v>
      </c>
    </row>
    <row r="137" s="12" customFormat="1">
      <c r="B137" s="232"/>
      <c r="D137" s="226" t="s">
        <v>205</v>
      </c>
      <c r="E137" s="233" t="s">
        <v>5</v>
      </c>
      <c r="F137" s="234" t="s">
        <v>258</v>
      </c>
      <c r="H137" s="235">
        <v>2.0299999999999998</v>
      </c>
      <c r="I137" s="236"/>
      <c r="L137" s="232"/>
      <c r="M137" s="237"/>
      <c r="N137" s="238"/>
      <c r="O137" s="238"/>
      <c r="P137" s="238"/>
      <c r="Q137" s="238"/>
      <c r="R137" s="238"/>
      <c r="S137" s="238"/>
      <c r="T137" s="239"/>
      <c r="AT137" s="233" t="s">
        <v>205</v>
      </c>
      <c r="AU137" s="233" t="s">
        <v>88</v>
      </c>
      <c r="AV137" s="12" t="s">
        <v>88</v>
      </c>
      <c r="AW137" s="12" t="s">
        <v>39</v>
      </c>
      <c r="AX137" s="12" t="s">
        <v>76</v>
      </c>
      <c r="AY137" s="233" t="s">
        <v>142</v>
      </c>
    </row>
    <row r="138" s="14" customFormat="1">
      <c r="B138" s="248"/>
      <c r="D138" s="226" t="s">
        <v>205</v>
      </c>
      <c r="E138" s="249" t="s">
        <v>5</v>
      </c>
      <c r="F138" s="250" t="s">
        <v>259</v>
      </c>
      <c r="H138" s="249" t="s">
        <v>5</v>
      </c>
      <c r="I138" s="251"/>
      <c r="L138" s="248"/>
      <c r="M138" s="252"/>
      <c r="N138" s="253"/>
      <c r="O138" s="253"/>
      <c r="P138" s="253"/>
      <c r="Q138" s="253"/>
      <c r="R138" s="253"/>
      <c r="S138" s="253"/>
      <c r="T138" s="254"/>
      <c r="AT138" s="249" t="s">
        <v>205</v>
      </c>
      <c r="AU138" s="249" t="s">
        <v>88</v>
      </c>
      <c r="AV138" s="14" t="s">
        <v>83</v>
      </c>
      <c r="AW138" s="14" t="s">
        <v>39</v>
      </c>
      <c r="AX138" s="14" t="s">
        <v>76</v>
      </c>
      <c r="AY138" s="249" t="s">
        <v>142</v>
      </c>
    </row>
    <row r="139" s="12" customFormat="1">
      <c r="B139" s="232"/>
      <c r="D139" s="226" t="s">
        <v>205</v>
      </c>
      <c r="E139" s="233" t="s">
        <v>5</v>
      </c>
      <c r="F139" s="234" t="s">
        <v>260</v>
      </c>
      <c r="H139" s="235">
        <v>2.6000000000000001</v>
      </c>
      <c r="I139" s="236"/>
      <c r="L139" s="232"/>
      <c r="M139" s="237"/>
      <c r="N139" s="238"/>
      <c r="O139" s="238"/>
      <c r="P139" s="238"/>
      <c r="Q139" s="238"/>
      <c r="R139" s="238"/>
      <c r="S139" s="238"/>
      <c r="T139" s="239"/>
      <c r="AT139" s="233" t="s">
        <v>205</v>
      </c>
      <c r="AU139" s="233" t="s">
        <v>88</v>
      </c>
      <c r="AV139" s="12" t="s">
        <v>88</v>
      </c>
      <c r="AW139" s="12" t="s">
        <v>39</v>
      </c>
      <c r="AX139" s="12" t="s">
        <v>76</v>
      </c>
      <c r="AY139" s="233" t="s">
        <v>142</v>
      </c>
    </row>
    <row r="140" s="12" customFormat="1">
      <c r="B140" s="232"/>
      <c r="D140" s="226" t="s">
        <v>205</v>
      </c>
      <c r="E140" s="233" t="s">
        <v>5</v>
      </c>
      <c r="F140" s="234" t="s">
        <v>261</v>
      </c>
      <c r="H140" s="235">
        <v>4.5999999999999996</v>
      </c>
      <c r="I140" s="236"/>
      <c r="L140" s="232"/>
      <c r="M140" s="237"/>
      <c r="N140" s="238"/>
      <c r="O140" s="238"/>
      <c r="P140" s="238"/>
      <c r="Q140" s="238"/>
      <c r="R140" s="238"/>
      <c r="S140" s="238"/>
      <c r="T140" s="239"/>
      <c r="AT140" s="233" t="s">
        <v>205</v>
      </c>
      <c r="AU140" s="233" t="s">
        <v>88</v>
      </c>
      <c r="AV140" s="12" t="s">
        <v>88</v>
      </c>
      <c r="AW140" s="12" t="s">
        <v>39</v>
      </c>
      <c r="AX140" s="12" t="s">
        <v>76</v>
      </c>
      <c r="AY140" s="233" t="s">
        <v>142</v>
      </c>
    </row>
    <row r="141" s="12" customFormat="1">
      <c r="B141" s="232"/>
      <c r="D141" s="226" t="s">
        <v>205</v>
      </c>
      <c r="E141" s="233" t="s">
        <v>5</v>
      </c>
      <c r="F141" s="234" t="s">
        <v>262</v>
      </c>
      <c r="H141" s="235">
        <v>2.5</v>
      </c>
      <c r="I141" s="236"/>
      <c r="L141" s="232"/>
      <c r="M141" s="237"/>
      <c r="N141" s="238"/>
      <c r="O141" s="238"/>
      <c r="P141" s="238"/>
      <c r="Q141" s="238"/>
      <c r="R141" s="238"/>
      <c r="S141" s="238"/>
      <c r="T141" s="239"/>
      <c r="AT141" s="233" t="s">
        <v>205</v>
      </c>
      <c r="AU141" s="233" t="s">
        <v>88</v>
      </c>
      <c r="AV141" s="12" t="s">
        <v>88</v>
      </c>
      <c r="AW141" s="12" t="s">
        <v>39</v>
      </c>
      <c r="AX141" s="12" t="s">
        <v>76</v>
      </c>
      <c r="AY141" s="233" t="s">
        <v>142</v>
      </c>
    </row>
    <row r="142" s="13" customFormat="1">
      <c r="B142" s="240"/>
      <c r="D142" s="226" t="s">
        <v>205</v>
      </c>
      <c r="E142" s="241" t="s">
        <v>5</v>
      </c>
      <c r="F142" s="242" t="s">
        <v>210</v>
      </c>
      <c r="H142" s="243">
        <v>34.93</v>
      </c>
      <c r="I142" s="244"/>
      <c r="L142" s="240"/>
      <c r="M142" s="245"/>
      <c r="N142" s="246"/>
      <c r="O142" s="246"/>
      <c r="P142" s="246"/>
      <c r="Q142" s="246"/>
      <c r="R142" s="246"/>
      <c r="S142" s="246"/>
      <c r="T142" s="247"/>
      <c r="AT142" s="241" t="s">
        <v>205</v>
      </c>
      <c r="AU142" s="241" t="s">
        <v>88</v>
      </c>
      <c r="AV142" s="13" t="s">
        <v>141</v>
      </c>
      <c r="AW142" s="13" t="s">
        <v>39</v>
      </c>
      <c r="AX142" s="13" t="s">
        <v>83</v>
      </c>
      <c r="AY142" s="241" t="s">
        <v>142</v>
      </c>
    </row>
    <row r="143" s="1" customFormat="1" ht="16.5" customHeight="1">
      <c r="B143" s="213"/>
      <c r="C143" s="214" t="s">
        <v>179</v>
      </c>
      <c r="D143" s="214" t="s">
        <v>144</v>
      </c>
      <c r="E143" s="215" t="s">
        <v>263</v>
      </c>
      <c r="F143" s="216" t="s">
        <v>264</v>
      </c>
      <c r="G143" s="217" t="s">
        <v>239</v>
      </c>
      <c r="H143" s="218">
        <v>13.363</v>
      </c>
      <c r="I143" s="219"/>
      <c r="J143" s="220">
        <f>ROUND(I143*H143,2)</f>
        <v>0</v>
      </c>
      <c r="K143" s="216" t="s">
        <v>202</v>
      </c>
      <c r="L143" s="48"/>
      <c r="M143" s="221" t="s">
        <v>5</v>
      </c>
      <c r="N143" s="222" t="s">
        <v>47</v>
      </c>
      <c r="O143" s="49"/>
      <c r="P143" s="223">
        <f>O143*H143</f>
        <v>0</v>
      </c>
      <c r="Q143" s="223">
        <v>0</v>
      </c>
      <c r="R143" s="223">
        <f>Q143*H143</f>
        <v>0</v>
      </c>
      <c r="S143" s="223">
        <v>0.13100000000000001</v>
      </c>
      <c r="T143" s="224">
        <f>S143*H143</f>
        <v>1.750553</v>
      </c>
      <c r="AR143" s="26" t="s">
        <v>141</v>
      </c>
      <c r="AT143" s="26" t="s">
        <v>144</v>
      </c>
      <c r="AU143" s="26" t="s">
        <v>88</v>
      </c>
      <c r="AY143" s="26" t="s">
        <v>142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26" t="s">
        <v>83</v>
      </c>
      <c r="BK143" s="225">
        <f>ROUND(I143*H143,2)</f>
        <v>0</v>
      </c>
      <c r="BL143" s="26" t="s">
        <v>141</v>
      </c>
      <c r="BM143" s="26" t="s">
        <v>265</v>
      </c>
    </row>
    <row r="144" s="1" customFormat="1">
      <c r="B144" s="48"/>
      <c r="D144" s="226" t="s">
        <v>149</v>
      </c>
      <c r="F144" s="227" t="s">
        <v>266</v>
      </c>
      <c r="I144" s="187"/>
      <c r="L144" s="48"/>
      <c r="M144" s="228"/>
      <c r="N144" s="49"/>
      <c r="O144" s="49"/>
      <c r="P144" s="49"/>
      <c r="Q144" s="49"/>
      <c r="R144" s="49"/>
      <c r="S144" s="49"/>
      <c r="T144" s="87"/>
      <c r="AT144" s="26" t="s">
        <v>149</v>
      </c>
      <c r="AU144" s="26" t="s">
        <v>88</v>
      </c>
    </row>
    <row r="145" s="14" customFormat="1">
      <c r="B145" s="248"/>
      <c r="D145" s="226" t="s">
        <v>205</v>
      </c>
      <c r="E145" s="249" t="s">
        <v>5</v>
      </c>
      <c r="F145" s="250" t="s">
        <v>257</v>
      </c>
      <c r="H145" s="249" t="s">
        <v>5</v>
      </c>
      <c r="I145" s="251"/>
      <c r="L145" s="248"/>
      <c r="M145" s="252"/>
      <c r="N145" s="253"/>
      <c r="O145" s="253"/>
      <c r="P145" s="253"/>
      <c r="Q145" s="253"/>
      <c r="R145" s="253"/>
      <c r="S145" s="253"/>
      <c r="T145" s="254"/>
      <c r="AT145" s="249" t="s">
        <v>205</v>
      </c>
      <c r="AU145" s="249" t="s">
        <v>88</v>
      </c>
      <c r="AV145" s="14" t="s">
        <v>83</v>
      </c>
      <c r="AW145" s="14" t="s">
        <v>39</v>
      </c>
      <c r="AX145" s="14" t="s">
        <v>76</v>
      </c>
      <c r="AY145" s="249" t="s">
        <v>142</v>
      </c>
    </row>
    <row r="146" s="12" customFormat="1">
      <c r="B146" s="232"/>
      <c r="D146" s="226" t="s">
        <v>205</v>
      </c>
      <c r="E146" s="233" t="s">
        <v>5</v>
      </c>
      <c r="F146" s="234" t="s">
        <v>267</v>
      </c>
      <c r="H146" s="235">
        <v>13.363</v>
      </c>
      <c r="I146" s="236"/>
      <c r="L146" s="232"/>
      <c r="M146" s="237"/>
      <c r="N146" s="238"/>
      <c r="O146" s="238"/>
      <c r="P146" s="238"/>
      <c r="Q146" s="238"/>
      <c r="R146" s="238"/>
      <c r="S146" s="238"/>
      <c r="T146" s="239"/>
      <c r="AT146" s="233" t="s">
        <v>205</v>
      </c>
      <c r="AU146" s="233" t="s">
        <v>88</v>
      </c>
      <c r="AV146" s="12" t="s">
        <v>88</v>
      </c>
      <c r="AW146" s="12" t="s">
        <v>39</v>
      </c>
      <c r="AX146" s="12" t="s">
        <v>76</v>
      </c>
      <c r="AY146" s="233" t="s">
        <v>142</v>
      </c>
    </row>
    <row r="147" s="13" customFormat="1">
      <c r="B147" s="240"/>
      <c r="D147" s="226" t="s">
        <v>205</v>
      </c>
      <c r="E147" s="241" t="s">
        <v>5</v>
      </c>
      <c r="F147" s="242" t="s">
        <v>210</v>
      </c>
      <c r="H147" s="243">
        <v>13.363</v>
      </c>
      <c r="I147" s="244"/>
      <c r="L147" s="240"/>
      <c r="M147" s="245"/>
      <c r="N147" s="246"/>
      <c r="O147" s="246"/>
      <c r="P147" s="246"/>
      <c r="Q147" s="246"/>
      <c r="R147" s="246"/>
      <c r="S147" s="246"/>
      <c r="T147" s="247"/>
      <c r="AT147" s="241" t="s">
        <v>205</v>
      </c>
      <c r="AU147" s="241" t="s">
        <v>88</v>
      </c>
      <c r="AV147" s="13" t="s">
        <v>141</v>
      </c>
      <c r="AW147" s="13" t="s">
        <v>39</v>
      </c>
      <c r="AX147" s="13" t="s">
        <v>83</v>
      </c>
      <c r="AY147" s="241" t="s">
        <v>142</v>
      </c>
    </row>
    <row r="148" s="1" customFormat="1" ht="25.5" customHeight="1">
      <c r="B148" s="213"/>
      <c r="C148" s="214" t="s">
        <v>247</v>
      </c>
      <c r="D148" s="214" t="s">
        <v>144</v>
      </c>
      <c r="E148" s="215" t="s">
        <v>268</v>
      </c>
      <c r="F148" s="216" t="s">
        <v>269</v>
      </c>
      <c r="G148" s="217" t="s">
        <v>201</v>
      </c>
      <c r="H148" s="218">
        <v>0.58699999999999997</v>
      </c>
      <c r="I148" s="219"/>
      <c r="J148" s="220">
        <f>ROUND(I148*H148,2)</f>
        <v>0</v>
      </c>
      <c r="K148" s="216" t="s">
        <v>202</v>
      </c>
      <c r="L148" s="48"/>
      <c r="M148" s="221" t="s">
        <v>5</v>
      </c>
      <c r="N148" s="222" t="s">
        <v>47</v>
      </c>
      <c r="O148" s="49"/>
      <c r="P148" s="223">
        <f>O148*H148</f>
        <v>0</v>
      </c>
      <c r="Q148" s="223">
        <v>0</v>
      </c>
      <c r="R148" s="223">
        <f>Q148*H148</f>
        <v>0</v>
      </c>
      <c r="S148" s="223">
        <v>1.8</v>
      </c>
      <c r="T148" s="224">
        <f>S148*H148</f>
        <v>1.0566</v>
      </c>
      <c r="AR148" s="26" t="s">
        <v>141</v>
      </c>
      <c r="AT148" s="26" t="s">
        <v>144</v>
      </c>
      <c r="AU148" s="26" t="s">
        <v>88</v>
      </c>
      <c r="AY148" s="26" t="s">
        <v>142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26" t="s">
        <v>83</v>
      </c>
      <c r="BK148" s="225">
        <f>ROUND(I148*H148,2)</f>
        <v>0</v>
      </c>
      <c r="BL148" s="26" t="s">
        <v>141</v>
      </c>
      <c r="BM148" s="26" t="s">
        <v>270</v>
      </c>
    </row>
    <row r="149" s="1" customFormat="1">
      <c r="B149" s="48"/>
      <c r="D149" s="226" t="s">
        <v>149</v>
      </c>
      <c r="F149" s="227" t="s">
        <v>271</v>
      </c>
      <c r="I149" s="187"/>
      <c r="L149" s="48"/>
      <c r="M149" s="228"/>
      <c r="N149" s="49"/>
      <c r="O149" s="49"/>
      <c r="P149" s="49"/>
      <c r="Q149" s="49"/>
      <c r="R149" s="49"/>
      <c r="S149" s="49"/>
      <c r="T149" s="87"/>
      <c r="AT149" s="26" t="s">
        <v>149</v>
      </c>
      <c r="AU149" s="26" t="s">
        <v>88</v>
      </c>
    </row>
    <row r="150" s="14" customFormat="1">
      <c r="B150" s="248"/>
      <c r="D150" s="226" t="s">
        <v>205</v>
      </c>
      <c r="E150" s="249" t="s">
        <v>5</v>
      </c>
      <c r="F150" s="250" t="s">
        <v>272</v>
      </c>
      <c r="H150" s="249" t="s">
        <v>5</v>
      </c>
      <c r="I150" s="251"/>
      <c r="L150" s="248"/>
      <c r="M150" s="252"/>
      <c r="N150" s="253"/>
      <c r="O150" s="253"/>
      <c r="P150" s="253"/>
      <c r="Q150" s="253"/>
      <c r="R150" s="253"/>
      <c r="S150" s="253"/>
      <c r="T150" s="254"/>
      <c r="AT150" s="249" t="s">
        <v>205</v>
      </c>
      <c r="AU150" s="249" t="s">
        <v>88</v>
      </c>
      <c r="AV150" s="14" t="s">
        <v>83</v>
      </c>
      <c r="AW150" s="14" t="s">
        <v>39</v>
      </c>
      <c r="AX150" s="14" t="s">
        <v>76</v>
      </c>
      <c r="AY150" s="249" t="s">
        <v>142</v>
      </c>
    </row>
    <row r="151" s="12" customFormat="1">
      <c r="B151" s="232"/>
      <c r="D151" s="226" t="s">
        <v>205</v>
      </c>
      <c r="E151" s="233" t="s">
        <v>5</v>
      </c>
      <c r="F151" s="234" t="s">
        <v>273</v>
      </c>
      <c r="H151" s="235">
        <v>0.58699999999999997</v>
      </c>
      <c r="I151" s="236"/>
      <c r="L151" s="232"/>
      <c r="M151" s="237"/>
      <c r="N151" s="238"/>
      <c r="O151" s="238"/>
      <c r="P151" s="238"/>
      <c r="Q151" s="238"/>
      <c r="R151" s="238"/>
      <c r="S151" s="238"/>
      <c r="T151" s="239"/>
      <c r="AT151" s="233" t="s">
        <v>205</v>
      </c>
      <c r="AU151" s="233" t="s">
        <v>88</v>
      </c>
      <c r="AV151" s="12" t="s">
        <v>88</v>
      </c>
      <c r="AW151" s="12" t="s">
        <v>39</v>
      </c>
      <c r="AX151" s="12" t="s">
        <v>76</v>
      </c>
      <c r="AY151" s="233" t="s">
        <v>142</v>
      </c>
    </row>
    <row r="152" s="13" customFormat="1">
      <c r="B152" s="240"/>
      <c r="D152" s="226" t="s">
        <v>205</v>
      </c>
      <c r="E152" s="241" t="s">
        <v>5</v>
      </c>
      <c r="F152" s="242" t="s">
        <v>210</v>
      </c>
      <c r="H152" s="243">
        <v>0.58699999999999997</v>
      </c>
      <c r="I152" s="244"/>
      <c r="L152" s="240"/>
      <c r="M152" s="245"/>
      <c r="N152" s="246"/>
      <c r="O152" s="246"/>
      <c r="P152" s="246"/>
      <c r="Q152" s="246"/>
      <c r="R152" s="246"/>
      <c r="S152" s="246"/>
      <c r="T152" s="247"/>
      <c r="AT152" s="241" t="s">
        <v>205</v>
      </c>
      <c r="AU152" s="241" t="s">
        <v>88</v>
      </c>
      <c r="AV152" s="13" t="s">
        <v>141</v>
      </c>
      <c r="AW152" s="13" t="s">
        <v>39</v>
      </c>
      <c r="AX152" s="13" t="s">
        <v>83</v>
      </c>
      <c r="AY152" s="241" t="s">
        <v>142</v>
      </c>
    </row>
    <row r="153" s="1" customFormat="1" ht="16.5" customHeight="1">
      <c r="B153" s="213"/>
      <c r="C153" s="214" t="s">
        <v>274</v>
      </c>
      <c r="D153" s="214" t="s">
        <v>144</v>
      </c>
      <c r="E153" s="215" t="s">
        <v>275</v>
      </c>
      <c r="F153" s="216" t="s">
        <v>276</v>
      </c>
      <c r="G153" s="217" t="s">
        <v>201</v>
      </c>
      <c r="H153" s="218">
        <v>0.93600000000000005</v>
      </c>
      <c r="I153" s="219"/>
      <c r="J153" s="220">
        <f>ROUND(I153*H153,2)</f>
        <v>0</v>
      </c>
      <c r="K153" s="216" t="s">
        <v>202</v>
      </c>
      <c r="L153" s="48"/>
      <c r="M153" s="221" t="s">
        <v>5</v>
      </c>
      <c r="N153" s="222" t="s">
        <v>47</v>
      </c>
      <c r="O153" s="49"/>
      <c r="P153" s="223">
        <f>O153*H153</f>
        <v>0</v>
      </c>
      <c r="Q153" s="223">
        <v>0</v>
      </c>
      <c r="R153" s="223">
        <f>Q153*H153</f>
        <v>0</v>
      </c>
      <c r="S153" s="223">
        <v>2.2000000000000002</v>
      </c>
      <c r="T153" s="224">
        <f>S153*H153</f>
        <v>2.0592000000000001</v>
      </c>
      <c r="AR153" s="26" t="s">
        <v>141</v>
      </c>
      <c r="AT153" s="26" t="s">
        <v>144</v>
      </c>
      <c r="AU153" s="26" t="s">
        <v>88</v>
      </c>
      <c r="AY153" s="26" t="s">
        <v>142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26" t="s">
        <v>83</v>
      </c>
      <c r="BK153" s="225">
        <f>ROUND(I153*H153,2)</f>
        <v>0</v>
      </c>
      <c r="BL153" s="26" t="s">
        <v>141</v>
      </c>
      <c r="BM153" s="26" t="s">
        <v>277</v>
      </c>
    </row>
    <row r="154" s="1" customFormat="1">
      <c r="B154" s="48"/>
      <c r="D154" s="226" t="s">
        <v>149</v>
      </c>
      <c r="F154" s="227" t="s">
        <v>278</v>
      </c>
      <c r="I154" s="187"/>
      <c r="L154" s="48"/>
      <c r="M154" s="228"/>
      <c r="N154" s="49"/>
      <c r="O154" s="49"/>
      <c r="P154" s="49"/>
      <c r="Q154" s="49"/>
      <c r="R154" s="49"/>
      <c r="S154" s="49"/>
      <c r="T154" s="87"/>
      <c r="AT154" s="26" t="s">
        <v>149</v>
      </c>
      <c r="AU154" s="26" t="s">
        <v>88</v>
      </c>
    </row>
    <row r="155" s="14" customFormat="1">
      <c r="B155" s="248"/>
      <c r="D155" s="226" t="s">
        <v>205</v>
      </c>
      <c r="E155" s="249" t="s">
        <v>5</v>
      </c>
      <c r="F155" s="250" t="s">
        <v>272</v>
      </c>
      <c r="H155" s="249" t="s">
        <v>5</v>
      </c>
      <c r="I155" s="251"/>
      <c r="L155" s="248"/>
      <c r="M155" s="252"/>
      <c r="N155" s="253"/>
      <c r="O155" s="253"/>
      <c r="P155" s="253"/>
      <c r="Q155" s="253"/>
      <c r="R155" s="253"/>
      <c r="S155" s="253"/>
      <c r="T155" s="254"/>
      <c r="AT155" s="249" t="s">
        <v>205</v>
      </c>
      <c r="AU155" s="249" t="s">
        <v>88</v>
      </c>
      <c r="AV155" s="14" t="s">
        <v>83</v>
      </c>
      <c r="AW155" s="14" t="s">
        <v>39</v>
      </c>
      <c r="AX155" s="14" t="s">
        <v>76</v>
      </c>
      <c r="AY155" s="249" t="s">
        <v>142</v>
      </c>
    </row>
    <row r="156" s="12" customFormat="1">
      <c r="B156" s="232"/>
      <c r="D156" s="226" t="s">
        <v>205</v>
      </c>
      <c r="E156" s="233" t="s">
        <v>5</v>
      </c>
      <c r="F156" s="234" t="s">
        <v>279</v>
      </c>
      <c r="H156" s="235">
        <v>0.93600000000000005</v>
      </c>
      <c r="I156" s="236"/>
      <c r="L156" s="232"/>
      <c r="M156" s="237"/>
      <c r="N156" s="238"/>
      <c r="O156" s="238"/>
      <c r="P156" s="238"/>
      <c r="Q156" s="238"/>
      <c r="R156" s="238"/>
      <c r="S156" s="238"/>
      <c r="T156" s="239"/>
      <c r="AT156" s="233" t="s">
        <v>205</v>
      </c>
      <c r="AU156" s="233" t="s">
        <v>88</v>
      </c>
      <c r="AV156" s="12" t="s">
        <v>88</v>
      </c>
      <c r="AW156" s="12" t="s">
        <v>39</v>
      </c>
      <c r="AX156" s="12" t="s">
        <v>76</v>
      </c>
      <c r="AY156" s="233" t="s">
        <v>142</v>
      </c>
    </row>
    <row r="157" s="13" customFormat="1">
      <c r="B157" s="240"/>
      <c r="D157" s="226" t="s">
        <v>205</v>
      </c>
      <c r="E157" s="241" t="s">
        <v>5</v>
      </c>
      <c r="F157" s="242" t="s">
        <v>210</v>
      </c>
      <c r="H157" s="243">
        <v>0.93600000000000005</v>
      </c>
      <c r="I157" s="244"/>
      <c r="L157" s="240"/>
      <c r="M157" s="245"/>
      <c r="N157" s="246"/>
      <c r="O157" s="246"/>
      <c r="P157" s="246"/>
      <c r="Q157" s="246"/>
      <c r="R157" s="246"/>
      <c r="S157" s="246"/>
      <c r="T157" s="247"/>
      <c r="AT157" s="241" t="s">
        <v>205</v>
      </c>
      <c r="AU157" s="241" t="s">
        <v>88</v>
      </c>
      <c r="AV157" s="13" t="s">
        <v>141</v>
      </c>
      <c r="AW157" s="13" t="s">
        <v>39</v>
      </c>
      <c r="AX157" s="13" t="s">
        <v>83</v>
      </c>
      <c r="AY157" s="241" t="s">
        <v>142</v>
      </c>
    </row>
    <row r="158" s="1" customFormat="1" ht="25.5" customHeight="1">
      <c r="B158" s="213"/>
      <c r="C158" s="214" t="s">
        <v>280</v>
      </c>
      <c r="D158" s="214" t="s">
        <v>144</v>
      </c>
      <c r="E158" s="215" t="s">
        <v>281</v>
      </c>
      <c r="F158" s="216" t="s">
        <v>282</v>
      </c>
      <c r="G158" s="217" t="s">
        <v>201</v>
      </c>
      <c r="H158" s="218">
        <v>0.087999999999999995</v>
      </c>
      <c r="I158" s="219"/>
      <c r="J158" s="220">
        <f>ROUND(I158*H158,2)</f>
        <v>0</v>
      </c>
      <c r="K158" s="216" t="s">
        <v>202</v>
      </c>
      <c r="L158" s="48"/>
      <c r="M158" s="221" t="s">
        <v>5</v>
      </c>
      <c r="N158" s="222" t="s">
        <v>47</v>
      </c>
      <c r="O158" s="49"/>
      <c r="P158" s="223">
        <f>O158*H158</f>
        <v>0</v>
      </c>
      <c r="Q158" s="223">
        <v>0</v>
      </c>
      <c r="R158" s="223">
        <f>Q158*H158</f>
        <v>0</v>
      </c>
      <c r="S158" s="223">
        <v>2.2000000000000002</v>
      </c>
      <c r="T158" s="224">
        <f>S158*H158</f>
        <v>0.19359999999999999</v>
      </c>
      <c r="AR158" s="26" t="s">
        <v>141</v>
      </c>
      <c r="AT158" s="26" t="s">
        <v>144</v>
      </c>
      <c r="AU158" s="26" t="s">
        <v>88</v>
      </c>
      <c r="AY158" s="26" t="s">
        <v>142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26" t="s">
        <v>83</v>
      </c>
      <c r="BK158" s="225">
        <f>ROUND(I158*H158,2)</f>
        <v>0</v>
      </c>
      <c r="BL158" s="26" t="s">
        <v>141</v>
      </c>
      <c r="BM158" s="26" t="s">
        <v>283</v>
      </c>
    </row>
    <row r="159" s="1" customFormat="1">
      <c r="B159" s="48"/>
      <c r="D159" s="226" t="s">
        <v>149</v>
      </c>
      <c r="F159" s="227" t="s">
        <v>284</v>
      </c>
      <c r="I159" s="187"/>
      <c r="L159" s="48"/>
      <c r="M159" s="228"/>
      <c r="N159" s="49"/>
      <c r="O159" s="49"/>
      <c r="P159" s="49"/>
      <c r="Q159" s="49"/>
      <c r="R159" s="49"/>
      <c r="S159" s="49"/>
      <c r="T159" s="87"/>
      <c r="AT159" s="26" t="s">
        <v>149</v>
      </c>
      <c r="AU159" s="26" t="s">
        <v>88</v>
      </c>
    </row>
    <row r="160" s="14" customFormat="1">
      <c r="B160" s="248"/>
      <c r="D160" s="226" t="s">
        <v>205</v>
      </c>
      <c r="E160" s="249" t="s">
        <v>5</v>
      </c>
      <c r="F160" s="250" t="s">
        <v>285</v>
      </c>
      <c r="H160" s="249" t="s">
        <v>5</v>
      </c>
      <c r="I160" s="251"/>
      <c r="L160" s="248"/>
      <c r="M160" s="252"/>
      <c r="N160" s="253"/>
      <c r="O160" s="253"/>
      <c r="P160" s="253"/>
      <c r="Q160" s="253"/>
      <c r="R160" s="253"/>
      <c r="S160" s="253"/>
      <c r="T160" s="254"/>
      <c r="AT160" s="249" t="s">
        <v>205</v>
      </c>
      <c r="AU160" s="249" t="s">
        <v>88</v>
      </c>
      <c r="AV160" s="14" t="s">
        <v>83</v>
      </c>
      <c r="AW160" s="14" t="s">
        <v>39</v>
      </c>
      <c r="AX160" s="14" t="s">
        <v>76</v>
      </c>
      <c r="AY160" s="249" t="s">
        <v>142</v>
      </c>
    </row>
    <row r="161" s="12" customFormat="1">
      <c r="B161" s="232"/>
      <c r="D161" s="226" t="s">
        <v>205</v>
      </c>
      <c r="E161" s="233" t="s">
        <v>5</v>
      </c>
      <c r="F161" s="234" t="s">
        <v>286</v>
      </c>
      <c r="H161" s="235">
        <v>0.087999999999999995</v>
      </c>
      <c r="I161" s="236"/>
      <c r="L161" s="232"/>
      <c r="M161" s="237"/>
      <c r="N161" s="238"/>
      <c r="O161" s="238"/>
      <c r="P161" s="238"/>
      <c r="Q161" s="238"/>
      <c r="R161" s="238"/>
      <c r="S161" s="238"/>
      <c r="T161" s="239"/>
      <c r="AT161" s="233" t="s">
        <v>205</v>
      </c>
      <c r="AU161" s="233" t="s">
        <v>88</v>
      </c>
      <c r="AV161" s="12" t="s">
        <v>88</v>
      </c>
      <c r="AW161" s="12" t="s">
        <v>39</v>
      </c>
      <c r="AX161" s="12" t="s">
        <v>76</v>
      </c>
      <c r="AY161" s="233" t="s">
        <v>142</v>
      </c>
    </row>
    <row r="162" s="13" customFormat="1">
      <c r="B162" s="240"/>
      <c r="D162" s="226" t="s">
        <v>205</v>
      </c>
      <c r="E162" s="241" t="s">
        <v>5</v>
      </c>
      <c r="F162" s="242" t="s">
        <v>210</v>
      </c>
      <c r="H162" s="243">
        <v>0.087999999999999995</v>
      </c>
      <c r="I162" s="244"/>
      <c r="L162" s="240"/>
      <c r="M162" s="245"/>
      <c r="N162" s="246"/>
      <c r="O162" s="246"/>
      <c r="P162" s="246"/>
      <c r="Q162" s="246"/>
      <c r="R162" s="246"/>
      <c r="S162" s="246"/>
      <c r="T162" s="247"/>
      <c r="AT162" s="241" t="s">
        <v>205</v>
      </c>
      <c r="AU162" s="241" t="s">
        <v>88</v>
      </c>
      <c r="AV162" s="13" t="s">
        <v>141</v>
      </c>
      <c r="AW162" s="13" t="s">
        <v>39</v>
      </c>
      <c r="AX162" s="13" t="s">
        <v>83</v>
      </c>
      <c r="AY162" s="241" t="s">
        <v>142</v>
      </c>
    </row>
    <row r="163" s="1" customFormat="1" ht="25.5" customHeight="1">
      <c r="B163" s="213"/>
      <c r="C163" s="214" t="s">
        <v>287</v>
      </c>
      <c r="D163" s="214" t="s">
        <v>144</v>
      </c>
      <c r="E163" s="215" t="s">
        <v>288</v>
      </c>
      <c r="F163" s="216" t="s">
        <v>289</v>
      </c>
      <c r="G163" s="217" t="s">
        <v>201</v>
      </c>
      <c r="H163" s="218">
        <v>3.786</v>
      </c>
      <c r="I163" s="219"/>
      <c r="J163" s="220">
        <f>ROUND(I163*H163,2)</f>
        <v>0</v>
      </c>
      <c r="K163" s="216" t="s">
        <v>202</v>
      </c>
      <c r="L163" s="48"/>
      <c r="M163" s="221" t="s">
        <v>5</v>
      </c>
      <c r="N163" s="222" t="s">
        <v>47</v>
      </c>
      <c r="O163" s="49"/>
      <c r="P163" s="223">
        <f>O163*H163</f>
        <v>0</v>
      </c>
      <c r="Q163" s="223">
        <v>0</v>
      </c>
      <c r="R163" s="223">
        <f>Q163*H163</f>
        <v>0</v>
      </c>
      <c r="S163" s="223">
        <v>2.2000000000000002</v>
      </c>
      <c r="T163" s="224">
        <f>S163*H163</f>
        <v>8.3292000000000002</v>
      </c>
      <c r="AR163" s="26" t="s">
        <v>141</v>
      </c>
      <c r="AT163" s="26" t="s">
        <v>144</v>
      </c>
      <c r="AU163" s="26" t="s">
        <v>88</v>
      </c>
      <c r="AY163" s="26" t="s">
        <v>142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26" t="s">
        <v>83</v>
      </c>
      <c r="BK163" s="225">
        <f>ROUND(I163*H163,2)</f>
        <v>0</v>
      </c>
      <c r="BL163" s="26" t="s">
        <v>141</v>
      </c>
      <c r="BM163" s="26" t="s">
        <v>290</v>
      </c>
    </row>
    <row r="164" s="1" customFormat="1">
      <c r="B164" s="48"/>
      <c r="D164" s="226" t="s">
        <v>149</v>
      </c>
      <c r="F164" s="227" t="s">
        <v>291</v>
      </c>
      <c r="I164" s="187"/>
      <c r="L164" s="48"/>
      <c r="M164" s="228"/>
      <c r="N164" s="49"/>
      <c r="O164" s="49"/>
      <c r="P164" s="49"/>
      <c r="Q164" s="49"/>
      <c r="R164" s="49"/>
      <c r="S164" s="49"/>
      <c r="T164" s="87"/>
      <c r="AT164" s="26" t="s">
        <v>149</v>
      </c>
      <c r="AU164" s="26" t="s">
        <v>88</v>
      </c>
    </row>
    <row r="165" s="14" customFormat="1">
      <c r="B165" s="248"/>
      <c r="D165" s="226" t="s">
        <v>205</v>
      </c>
      <c r="E165" s="249" t="s">
        <v>5</v>
      </c>
      <c r="F165" s="250" t="s">
        <v>253</v>
      </c>
      <c r="H165" s="249" t="s">
        <v>5</v>
      </c>
      <c r="I165" s="251"/>
      <c r="L165" s="248"/>
      <c r="M165" s="252"/>
      <c r="N165" s="253"/>
      <c r="O165" s="253"/>
      <c r="P165" s="253"/>
      <c r="Q165" s="253"/>
      <c r="R165" s="253"/>
      <c r="S165" s="253"/>
      <c r="T165" s="254"/>
      <c r="AT165" s="249" t="s">
        <v>205</v>
      </c>
      <c r="AU165" s="249" t="s">
        <v>88</v>
      </c>
      <c r="AV165" s="14" t="s">
        <v>83</v>
      </c>
      <c r="AW165" s="14" t="s">
        <v>39</v>
      </c>
      <c r="AX165" s="14" t="s">
        <v>76</v>
      </c>
      <c r="AY165" s="249" t="s">
        <v>142</v>
      </c>
    </row>
    <row r="166" s="12" customFormat="1">
      <c r="B166" s="232"/>
      <c r="D166" s="226" t="s">
        <v>205</v>
      </c>
      <c r="E166" s="233" t="s">
        <v>5</v>
      </c>
      <c r="F166" s="234" t="s">
        <v>292</v>
      </c>
      <c r="H166" s="235">
        <v>2.2130000000000001</v>
      </c>
      <c r="I166" s="236"/>
      <c r="L166" s="232"/>
      <c r="M166" s="237"/>
      <c r="N166" s="238"/>
      <c r="O166" s="238"/>
      <c r="P166" s="238"/>
      <c r="Q166" s="238"/>
      <c r="R166" s="238"/>
      <c r="S166" s="238"/>
      <c r="T166" s="239"/>
      <c r="AT166" s="233" t="s">
        <v>205</v>
      </c>
      <c r="AU166" s="233" t="s">
        <v>88</v>
      </c>
      <c r="AV166" s="12" t="s">
        <v>88</v>
      </c>
      <c r="AW166" s="12" t="s">
        <v>39</v>
      </c>
      <c r="AX166" s="12" t="s">
        <v>76</v>
      </c>
      <c r="AY166" s="233" t="s">
        <v>142</v>
      </c>
    </row>
    <row r="167" s="14" customFormat="1">
      <c r="B167" s="248"/>
      <c r="D167" s="226" t="s">
        <v>205</v>
      </c>
      <c r="E167" s="249" t="s">
        <v>5</v>
      </c>
      <c r="F167" s="250" t="s">
        <v>255</v>
      </c>
      <c r="H167" s="249" t="s">
        <v>5</v>
      </c>
      <c r="I167" s="251"/>
      <c r="L167" s="248"/>
      <c r="M167" s="252"/>
      <c r="N167" s="253"/>
      <c r="O167" s="253"/>
      <c r="P167" s="253"/>
      <c r="Q167" s="253"/>
      <c r="R167" s="253"/>
      <c r="S167" s="253"/>
      <c r="T167" s="254"/>
      <c r="AT167" s="249" t="s">
        <v>205</v>
      </c>
      <c r="AU167" s="249" t="s">
        <v>88</v>
      </c>
      <c r="AV167" s="14" t="s">
        <v>83</v>
      </c>
      <c r="AW167" s="14" t="s">
        <v>39</v>
      </c>
      <c r="AX167" s="14" t="s">
        <v>76</v>
      </c>
      <c r="AY167" s="249" t="s">
        <v>142</v>
      </c>
    </row>
    <row r="168" s="12" customFormat="1">
      <c r="B168" s="232"/>
      <c r="D168" s="226" t="s">
        <v>205</v>
      </c>
      <c r="E168" s="233" t="s">
        <v>5</v>
      </c>
      <c r="F168" s="234" t="s">
        <v>293</v>
      </c>
      <c r="H168" s="235">
        <v>1.268</v>
      </c>
      <c r="I168" s="236"/>
      <c r="L168" s="232"/>
      <c r="M168" s="237"/>
      <c r="N168" s="238"/>
      <c r="O168" s="238"/>
      <c r="P168" s="238"/>
      <c r="Q168" s="238"/>
      <c r="R168" s="238"/>
      <c r="S168" s="238"/>
      <c r="T168" s="239"/>
      <c r="AT168" s="233" t="s">
        <v>205</v>
      </c>
      <c r="AU168" s="233" t="s">
        <v>88</v>
      </c>
      <c r="AV168" s="12" t="s">
        <v>88</v>
      </c>
      <c r="AW168" s="12" t="s">
        <v>39</v>
      </c>
      <c r="AX168" s="12" t="s">
        <v>76</v>
      </c>
      <c r="AY168" s="233" t="s">
        <v>142</v>
      </c>
    </row>
    <row r="169" s="14" customFormat="1">
      <c r="B169" s="248"/>
      <c r="D169" s="226" t="s">
        <v>205</v>
      </c>
      <c r="E169" s="249" t="s">
        <v>5</v>
      </c>
      <c r="F169" s="250" t="s">
        <v>257</v>
      </c>
      <c r="H169" s="249" t="s">
        <v>5</v>
      </c>
      <c r="I169" s="251"/>
      <c r="L169" s="248"/>
      <c r="M169" s="252"/>
      <c r="N169" s="253"/>
      <c r="O169" s="253"/>
      <c r="P169" s="253"/>
      <c r="Q169" s="253"/>
      <c r="R169" s="253"/>
      <c r="S169" s="253"/>
      <c r="T169" s="254"/>
      <c r="AT169" s="249" t="s">
        <v>205</v>
      </c>
      <c r="AU169" s="249" t="s">
        <v>88</v>
      </c>
      <c r="AV169" s="14" t="s">
        <v>83</v>
      </c>
      <c r="AW169" s="14" t="s">
        <v>39</v>
      </c>
      <c r="AX169" s="14" t="s">
        <v>76</v>
      </c>
      <c r="AY169" s="249" t="s">
        <v>142</v>
      </c>
    </row>
    <row r="170" s="12" customFormat="1">
      <c r="B170" s="232"/>
      <c r="D170" s="226" t="s">
        <v>205</v>
      </c>
      <c r="E170" s="233" t="s">
        <v>5</v>
      </c>
      <c r="F170" s="234" t="s">
        <v>294</v>
      </c>
      <c r="H170" s="235">
        <v>0.30499999999999999</v>
      </c>
      <c r="I170" s="236"/>
      <c r="L170" s="232"/>
      <c r="M170" s="237"/>
      <c r="N170" s="238"/>
      <c r="O170" s="238"/>
      <c r="P170" s="238"/>
      <c r="Q170" s="238"/>
      <c r="R170" s="238"/>
      <c r="S170" s="238"/>
      <c r="T170" s="239"/>
      <c r="AT170" s="233" t="s">
        <v>205</v>
      </c>
      <c r="AU170" s="233" t="s">
        <v>88</v>
      </c>
      <c r="AV170" s="12" t="s">
        <v>88</v>
      </c>
      <c r="AW170" s="12" t="s">
        <v>39</v>
      </c>
      <c r="AX170" s="12" t="s">
        <v>76</v>
      </c>
      <c r="AY170" s="233" t="s">
        <v>142</v>
      </c>
    </row>
    <row r="171" s="13" customFormat="1">
      <c r="B171" s="240"/>
      <c r="D171" s="226" t="s">
        <v>205</v>
      </c>
      <c r="E171" s="241" t="s">
        <v>5</v>
      </c>
      <c r="F171" s="242" t="s">
        <v>210</v>
      </c>
      <c r="H171" s="243">
        <v>3.786</v>
      </c>
      <c r="I171" s="244"/>
      <c r="L171" s="240"/>
      <c r="M171" s="245"/>
      <c r="N171" s="246"/>
      <c r="O171" s="246"/>
      <c r="P171" s="246"/>
      <c r="Q171" s="246"/>
      <c r="R171" s="246"/>
      <c r="S171" s="246"/>
      <c r="T171" s="247"/>
      <c r="AT171" s="241" t="s">
        <v>205</v>
      </c>
      <c r="AU171" s="241" t="s">
        <v>88</v>
      </c>
      <c r="AV171" s="13" t="s">
        <v>141</v>
      </c>
      <c r="AW171" s="13" t="s">
        <v>39</v>
      </c>
      <c r="AX171" s="13" t="s">
        <v>83</v>
      </c>
      <c r="AY171" s="241" t="s">
        <v>142</v>
      </c>
    </row>
    <row r="172" s="1" customFormat="1" ht="25.5" customHeight="1">
      <c r="B172" s="213"/>
      <c r="C172" s="214" t="s">
        <v>295</v>
      </c>
      <c r="D172" s="214" t="s">
        <v>144</v>
      </c>
      <c r="E172" s="215" t="s">
        <v>296</v>
      </c>
      <c r="F172" s="216" t="s">
        <v>297</v>
      </c>
      <c r="G172" s="217" t="s">
        <v>201</v>
      </c>
      <c r="H172" s="218">
        <v>3.786</v>
      </c>
      <c r="I172" s="219"/>
      <c r="J172" s="220">
        <f>ROUND(I172*H172,2)</f>
        <v>0</v>
      </c>
      <c r="K172" s="216" t="s">
        <v>202</v>
      </c>
      <c r="L172" s="48"/>
      <c r="M172" s="221" t="s">
        <v>5</v>
      </c>
      <c r="N172" s="222" t="s">
        <v>47</v>
      </c>
      <c r="O172" s="49"/>
      <c r="P172" s="223">
        <f>O172*H172</f>
        <v>0</v>
      </c>
      <c r="Q172" s="223">
        <v>0</v>
      </c>
      <c r="R172" s="223">
        <f>Q172*H172</f>
        <v>0</v>
      </c>
      <c r="S172" s="223">
        <v>0.029000000000000001</v>
      </c>
      <c r="T172" s="224">
        <f>S172*H172</f>
        <v>0.109794</v>
      </c>
      <c r="AR172" s="26" t="s">
        <v>141</v>
      </c>
      <c r="AT172" s="26" t="s">
        <v>144</v>
      </c>
      <c r="AU172" s="26" t="s">
        <v>88</v>
      </c>
      <c r="AY172" s="26" t="s">
        <v>142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26" t="s">
        <v>83</v>
      </c>
      <c r="BK172" s="225">
        <f>ROUND(I172*H172,2)</f>
        <v>0</v>
      </c>
      <c r="BL172" s="26" t="s">
        <v>141</v>
      </c>
      <c r="BM172" s="26" t="s">
        <v>298</v>
      </c>
    </row>
    <row r="173" s="1" customFormat="1">
      <c r="B173" s="48"/>
      <c r="D173" s="226" t="s">
        <v>149</v>
      </c>
      <c r="F173" s="227" t="s">
        <v>299</v>
      </c>
      <c r="I173" s="187"/>
      <c r="L173" s="48"/>
      <c r="M173" s="228"/>
      <c r="N173" s="49"/>
      <c r="O173" s="49"/>
      <c r="P173" s="49"/>
      <c r="Q173" s="49"/>
      <c r="R173" s="49"/>
      <c r="S173" s="49"/>
      <c r="T173" s="87"/>
      <c r="AT173" s="26" t="s">
        <v>149</v>
      </c>
      <c r="AU173" s="26" t="s">
        <v>88</v>
      </c>
    </row>
    <row r="174" s="1" customFormat="1" ht="16.5" customHeight="1">
      <c r="B174" s="213"/>
      <c r="C174" s="214" t="s">
        <v>300</v>
      </c>
      <c r="D174" s="214" t="s">
        <v>144</v>
      </c>
      <c r="E174" s="215" t="s">
        <v>301</v>
      </c>
      <c r="F174" s="216" t="s">
        <v>302</v>
      </c>
      <c r="G174" s="217" t="s">
        <v>239</v>
      </c>
      <c r="H174" s="218">
        <v>2.5800000000000001</v>
      </c>
      <c r="I174" s="219"/>
      <c r="J174" s="220">
        <f>ROUND(I174*H174,2)</f>
        <v>0</v>
      </c>
      <c r="K174" s="216" t="s">
        <v>202</v>
      </c>
      <c r="L174" s="48"/>
      <c r="M174" s="221" t="s">
        <v>5</v>
      </c>
      <c r="N174" s="222" t="s">
        <v>47</v>
      </c>
      <c r="O174" s="49"/>
      <c r="P174" s="223">
        <f>O174*H174</f>
        <v>0</v>
      </c>
      <c r="Q174" s="223">
        <v>0</v>
      </c>
      <c r="R174" s="223">
        <f>Q174*H174</f>
        <v>0</v>
      </c>
      <c r="S174" s="223">
        <v>0.055</v>
      </c>
      <c r="T174" s="224">
        <f>S174*H174</f>
        <v>0.1419</v>
      </c>
      <c r="AR174" s="26" t="s">
        <v>141</v>
      </c>
      <c r="AT174" s="26" t="s">
        <v>144</v>
      </c>
      <c r="AU174" s="26" t="s">
        <v>88</v>
      </c>
      <c r="AY174" s="26" t="s">
        <v>142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26" t="s">
        <v>83</v>
      </c>
      <c r="BK174" s="225">
        <f>ROUND(I174*H174,2)</f>
        <v>0</v>
      </c>
      <c r="BL174" s="26" t="s">
        <v>141</v>
      </c>
      <c r="BM174" s="26" t="s">
        <v>303</v>
      </c>
    </row>
    <row r="175" s="1" customFormat="1">
      <c r="B175" s="48"/>
      <c r="D175" s="226" t="s">
        <v>149</v>
      </c>
      <c r="F175" s="227" t="s">
        <v>304</v>
      </c>
      <c r="I175" s="187"/>
      <c r="L175" s="48"/>
      <c r="M175" s="228"/>
      <c r="N175" s="49"/>
      <c r="O175" s="49"/>
      <c r="P175" s="49"/>
      <c r="Q175" s="49"/>
      <c r="R175" s="49"/>
      <c r="S175" s="49"/>
      <c r="T175" s="87"/>
      <c r="AT175" s="26" t="s">
        <v>149</v>
      </c>
      <c r="AU175" s="26" t="s">
        <v>88</v>
      </c>
    </row>
    <row r="176" s="14" customFormat="1">
      <c r="B176" s="248"/>
      <c r="D176" s="226" t="s">
        <v>205</v>
      </c>
      <c r="E176" s="249" t="s">
        <v>5</v>
      </c>
      <c r="F176" s="250" t="s">
        <v>305</v>
      </c>
      <c r="H176" s="249" t="s">
        <v>5</v>
      </c>
      <c r="I176" s="251"/>
      <c r="L176" s="248"/>
      <c r="M176" s="252"/>
      <c r="N176" s="253"/>
      <c r="O176" s="253"/>
      <c r="P176" s="253"/>
      <c r="Q176" s="253"/>
      <c r="R176" s="253"/>
      <c r="S176" s="253"/>
      <c r="T176" s="254"/>
      <c r="AT176" s="249" t="s">
        <v>205</v>
      </c>
      <c r="AU176" s="249" t="s">
        <v>88</v>
      </c>
      <c r="AV176" s="14" t="s">
        <v>83</v>
      </c>
      <c r="AW176" s="14" t="s">
        <v>39</v>
      </c>
      <c r="AX176" s="14" t="s">
        <v>76</v>
      </c>
      <c r="AY176" s="249" t="s">
        <v>142</v>
      </c>
    </row>
    <row r="177" s="12" customFormat="1">
      <c r="B177" s="232"/>
      <c r="D177" s="226" t="s">
        <v>205</v>
      </c>
      <c r="E177" s="233" t="s">
        <v>5</v>
      </c>
      <c r="F177" s="234" t="s">
        <v>306</v>
      </c>
      <c r="H177" s="235">
        <v>1.3799999999999999</v>
      </c>
      <c r="I177" s="236"/>
      <c r="L177" s="232"/>
      <c r="M177" s="237"/>
      <c r="N177" s="238"/>
      <c r="O177" s="238"/>
      <c r="P177" s="238"/>
      <c r="Q177" s="238"/>
      <c r="R177" s="238"/>
      <c r="S177" s="238"/>
      <c r="T177" s="239"/>
      <c r="AT177" s="233" t="s">
        <v>205</v>
      </c>
      <c r="AU177" s="233" t="s">
        <v>88</v>
      </c>
      <c r="AV177" s="12" t="s">
        <v>88</v>
      </c>
      <c r="AW177" s="12" t="s">
        <v>39</v>
      </c>
      <c r="AX177" s="12" t="s">
        <v>76</v>
      </c>
      <c r="AY177" s="233" t="s">
        <v>142</v>
      </c>
    </row>
    <row r="178" s="14" customFormat="1">
      <c r="B178" s="248"/>
      <c r="D178" s="226" t="s">
        <v>205</v>
      </c>
      <c r="E178" s="249" t="s">
        <v>5</v>
      </c>
      <c r="F178" s="250" t="s">
        <v>307</v>
      </c>
      <c r="H178" s="249" t="s">
        <v>5</v>
      </c>
      <c r="I178" s="251"/>
      <c r="L178" s="248"/>
      <c r="M178" s="252"/>
      <c r="N178" s="253"/>
      <c r="O178" s="253"/>
      <c r="P178" s="253"/>
      <c r="Q178" s="253"/>
      <c r="R178" s="253"/>
      <c r="S178" s="253"/>
      <c r="T178" s="254"/>
      <c r="AT178" s="249" t="s">
        <v>205</v>
      </c>
      <c r="AU178" s="249" t="s">
        <v>88</v>
      </c>
      <c r="AV178" s="14" t="s">
        <v>83</v>
      </c>
      <c r="AW178" s="14" t="s">
        <v>39</v>
      </c>
      <c r="AX178" s="14" t="s">
        <v>76</v>
      </c>
      <c r="AY178" s="249" t="s">
        <v>142</v>
      </c>
    </row>
    <row r="179" s="12" customFormat="1">
      <c r="B179" s="232"/>
      <c r="D179" s="226" t="s">
        <v>205</v>
      </c>
      <c r="E179" s="233" t="s">
        <v>5</v>
      </c>
      <c r="F179" s="234" t="s">
        <v>308</v>
      </c>
      <c r="H179" s="235">
        <v>0.47999999999999998</v>
      </c>
      <c r="I179" s="236"/>
      <c r="L179" s="232"/>
      <c r="M179" s="237"/>
      <c r="N179" s="238"/>
      <c r="O179" s="238"/>
      <c r="P179" s="238"/>
      <c r="Q179" s="238"/>
      <c r="R179" s="238"/>
      <c r="S179" s="238"/>
      <c r="T179" s="239"/>
      <c r="AT179" s="233" t="s">
        <v>205</v>
      </c>
      <c r="AU179" s="233" t="s">
        <v>88</v>
      </c>
      <c r="AV179" s="12" t="s">
        <v>88</v>
      </c>
      <c r="AW179" s="12" t="s">
        <v>39</v>
      </c>
      <c r="AX179" s="12" t="s">
        <v>76</v>
      </c>
      <c r="AY179" s="233" t="s">
        <v>142</v>
      </c>
    </row>
    <row r="180" s="12" customFormat="1">
      <c r="B180" s="232"/>
      <c r="D180" s="226" t="s">
        <v>205</v>
      </c>
      <c r="E180" s="233" t="s">
        <v>5</v>
      </c>
      <c r="F180" s="234" t="s">
        <v>309</v>
      </c>
      <c r="H180" s="235">
        <v>0.71999999999999997</v>
      </c>
      <c r="I180" s="236"/>
      <c r="L180" s="232"/>
      <c r="M180" s="237"/>
      <c r="N180" s="238"/>
      <c r="O180" s="238"/>
      <c r="P180" s="238"/>
      <c r="Q180" s="238"/>
      <c r="R180" s="238"/>
      <c r="S180" s="238"/>
      <c r="T180" s="239"/>
      <c r="AT180" s="233" t="s">
        <v>205</v>
      </c>
      <c r="AU180" s="233" t="s">
        <v>88</v>
      </c>
      <c r="AV180" s="12" t="s">
        <v>88</v>
      </c>
      <c r="AW180" s="12" t="s">
        <v>39</v>
      </c>
      <c r="AX180" s="12" t="s">
        <v>76</v>
      </c>
      <c r="AY180" s="233" t="s">
        <v>142</v>
      </c>
    </row>
    <row r="181" s="13" customFormat="1">
      <c r="B181" s="240"/>
      <c r="D181" s="226" t="s">
        <v>205</v>
      </c>
      <c r="E181" s="241" t="s">
        <v>5</v>
      </c>
      <c r="F181" s="242" t="s">
        <v>210</v>
      </c>
      <c r="H181" s="243">
        <v>2.5800000000000001</v>
      </c>
      <c r="I181" s="244"/>
      <c r="L181" s="240"/>
      <c r="M181" s="245"/>
      <c r="N181" s="246"/>
      <c r="O181" s="246"/>
      <c r="P181" s="246"/>
      <c r="Q181" s="246"/>
      <c r="R181" s="246"/>
      <c r="S181" s="246"/>
      <c r="T181" s="247"/>
      <c r="AT181" s="241" t="s">
        <v>205</v>
      </c>
      <c r="AU181" s="241" t="s">
        <v>88</v>
      </c>
      <c r="AV181" s="13" t="s">
        <v>141</v>
      </c>
      <c r="AW181" s="13" t="s">
        <v>39</v>
      </c>
      <c r="AX181" s="13" t="s">
        <v>83</v>
      </c>
      <c r="AY181" s="241" t="s">
        <v>142</v>
      </c>
    </row>
    <row r="182" s="1" customFormat="1" ht="16.5" customHeight="1">
      <c r="B182" s="213"/>
      <c r="C182" s="214" t="s">
        <v>11</v>
      </c>
      <c r="D182" s="214" t="s">
        <v>144</v>
      </c>
      <c r="E182" s="215" t="s">
        <v>310</v>
      </c>
      <c r="F182" s="216" t="s">
        <v>311</v>
      </c>
      <c r="G182" s="217" t="s">
        <v>239</v>
      </c>
      <c r="H182" s="218">
        <v>1.6000000000000001</v>
      </c>
      <c r="I182" s="219"/>
      <c r="J182" s="220">
        <f>ROUND(I182*H182,2)</f>
        <v>0</v>
      </c>
      <c r="K182" s="216" t="s">
        <v>202</v>
      </c>
      <c r="L182" s="48"/>
      <c r="M182" s="221" t="s">
        <v>5</v>
      </c>
      <c r="N182" s="222" t="s">
        <v>47</v>
      </c>
      <c r="O182" s="49"/>
      <c r="P182" s="223">
        <f>O182*H182</f>
        <v>0</v>
      </c>
      <c r="Q182" s="223">
        <v>0</v>
      </c>
      <c r="R182" s="223">
        <f>Q182*H182</f>
        <v>0</v>
      </c>
      <c r="S182" s="223">
        <v>0.075999999999999998</v>
      </c>
      <c r="T182" s="224">
        <f>S182*H182</f>
        <v>0.1216</v>
      </c>
      <c r="AR182" s="26" t="s">
        <v>141</v>
      </c>
      <c r="AT182" s="26" t="s">
        <v>144</v>
      </c>
      <c r="AU182" s="26" t="s">
        <v>88</v>
      </c>
      <c r="AY182" s="26" t="s">
        <v>142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26" t="s">
        <v>83</v>
      </c>
      <c r="BK182" s="225">
        <f>ROUND(I182*H182,2)</f>
        <v>0</v>
      </c>
      <c r="BL182" s="26" t="s">
        <v>141</v>
      </c>
      <c r="BM182" s="26" t="s">
        <v>312</v>
      </c>
    </row>
    <row r="183" s="1" customFormat="1">
      <c r="B183" s="48"/>
      <c r="D183" s="226" t="s">
        <v>149</v>
      </c>
      <c r="F183" s="227" t="s">
        <v>313</v>
      </c>
      <c r="I183" s="187"/>
      <c r="L183" s="48"/>
      <c r="M183" s="228"/>
      <c r="N183" s="49"/>
      <c r="O183" s="49"/>
      <c r="P183" s="49"/>
      <c r="Q183" s="49"/>
      <c r="R183" s="49"/>
      <c r="S183" s="49"/>
      <c r="T183" s="87"/>
      <c r="AT183" s="26" t="s">
        <v>149</v>
      </c>
      <c r="AU183" s="26" t="s">
        <v>88</v>
      </c>
    </row>
    <row r="184" s="14" customFormat="1">
      <c r="B184" s="248"/>
      <c r="D184" s="226" t="s">
        <v>205</v>
      </c>
      <c r="E184" s="249" t="s">
        <v>5</v>
      </c>
      <c r="F184" s="250" t="s">
        <v>253</v>
      </c>
      <c r="H184" s="249" t="s">
        <v>5</v>
      </c>
      <c r="I184" s="251"/>
      <c r="L184" s="248"/>
      <c r="M184" s="252"/>
      <c r="N184" s="253"/>
      <c r="O184" s="253"/>
      <c r="P184" s="253"/>
      <c r="Q184" s="253"/>
      <c r="R184" s="253"/>
      <c r="S184" s="253"/>
      <c r="T184" s="254"/>
      <c r="AT184" s="249" t="s">
        <v>205</v>
      </c>
      <c r="AU184" s="249" t="s">
        <v>88</v>
      </c>
      <c r="AV184" s="14" t="s">
        <v>83</v>
      </c>
      <c r="AW184" s="14" t="s">
        <v>39</v>
      </c>
      <c r="AX184" s="14" t="s">
        <v>76</v>
      </c>
      <c r="AY184" s="249" t="s">
        <v>142</v>
      </c>
    </row>
    <row r="185" s="12" customFormat="1">
      <c r="B185" s="232"/>
      <c r="D185" s="226" t="s">
        <v>205</v>
      </c>
      <c r="E185" s="233" t="s">
        <v>5</v>
      </c>
      <c r="F185" s="234" t="s">
        <v>314</v>
      </c>
      <c r="H185" s="235">
        <v>1.6000000000000001</v>
      </c>
      <c r="I185" s="236"/>
      <c r="L185" s="232"/>
      <c r="M185" s="237"/>
      <c r="N185" s="238"/>
      <c r="O185" s="238"/>
      <c r="P185" s="238"/>
      <c r="Q185" s="238"/>
      <c r="R185" s="238"/>
      <c r="S185" s="238"/>
      <c r="T185" s="239"/>
      <c r="AT185" s="233" t="s">
        <v>205</v>
      </c>
      <c r="AU185" s="233" t="s">
        <v>88</v>
      </c>
      <c r="AV185" s="12" t="s">
        <v>88</v>
      </c>
      <c r="AW185" s="12" t="s">
        <v>39</v>
      </c>
      <c r="AX185" s="12" t="s">
        <v>76</v>
      </c>
      <c r="AY185" s="233" t="s">
        <v>142</v>
      </c>
    </row>
    <row r="186" s="13" customFormat="1">
      <c r="B186" s="240"/>
      <c r="D186" s="226" t="s">
        <v>205</v>
      </c>
      <c r="E186" s="241" t="s">
        <v>5</v>
      </c>
      <c r="F186" s="242" t="s">
        <v>210</v>
      </c>
      <c r="H186" s="243">
        <v>1.6000000000000001</v>
      </c>
      <c r="I186" s="244"/>
      <c r="L186" s="240"/>
      <c r="M186" s="245"/>
      <c r="N186" s="246"/>
      <c r="O186" s="246"/>
      <c r="P186" s="246"/>
      <c r="Q186" s="246"/>
      <c r="R186" s="246"/>
      <c r="S186" s="246"/>
      <c r="T186" s="247"/>
      <c r="AT186" s="241" t="s">
        <v>205</v>
      </c>
      <c r="AU186" s="241" t="s">
        <v>88</v>
      </c>
      <c r="AV186" s="13" t="s">
        <v>141</v>
      </c>
      <c r="AW186" s="13" t="s">
        <v>39</v>
      </c>
      <c r="AX186" s="13" t="s">
        <v>83</v>
      </c>
      <c r="AY186" s="241" t="s">
        <v>142</v>
      </c>
    </row>
    <row r="187" s="1" customFormat="1" ht="25.5" customHeight="1">
      <c r="B187" s="213"/>
      <c r="C187" s="214" t="s">
        <v>315</v>
      </c>
      <c r="D187" s="214" t="s">
        <v>144</v>
      </c>
      <c r="E187" s="215" t="s">
        <v>316</v>
      </c>
      <c r="F187" s="216" t="s">
        <v>317</v>
      </c>
      <c r="G187" s="217" t="s">
        <v>201</v>
      </c>
      <c r="H187" s="218">
        <v>0.192</v>
      </c>
      <c r="I187" s="219"/>
      <c r="J187" s="220">
        <f>ROUND(I187*H187,2)</f>
        <v>0</v>
      </c>
      <c r="K187" s="216" t="s">
        <v>202</v>
      </c>
      <c r="L187" s="48"/>
      <c r="M187" s="221" t="s">
        <v>5</v>
      </c>
      <c r="N187" s="222" t="s">
        <v>47</v>
      </c>
      <c r="O187" s="49"/>
      <c r="P187" s="223">
        <f>O187*H187</f>
        <v>0</v>
      </c>
      <c r="Q187" s="223">
        <v>0</v>
      </c>
      <c r="R187" s="223">
        <f>Q187*H187</f>
        <v>0</v>
      </c>
      <c r="S187" s="223">
        <v>1.8</v>
      </c>
      <c r="T187" s="224">
        <f>S187*H187</f>
        <v>0.34560000000000002</v>
      </c>
      <c r="AR187" s="26" t="s">
        <v>141</v>
      </c>
      <c r="AT187" s="26" t="s">
        <v>144</v>
      </c>
      <c r="AU187" s="26" t="s">
        <v>88</v>
      </c>
      <c r="AY187" s="26" t="s">
        <v>142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26" t="s">
        <v>83</v>
      </c>
      <c r="BK187" s="225">
        <f>ROUND(I187*H187,2)</f>
        <v>0</v>
      </c>
      <c r="BL187" s="26" t="s">
        <v>141</v>
      </c>
      <c r="BM187" s="26" t="s">
        <v>318</v>
      </c>
    </row>
    <row r="188" s="1" customFormat="1">
      <c r="B188" s="48"/>
      <c r="D188" s="226" t="s">
        <v>149</v>
      </c>
      <c r="F188" s="227" t="s">
        <v>319</v>
      </c>
      <c r="I188" s="187"/>
      <c r="L188" s="48"/>
      <c r="M188" s="228"/>
      <c r="N188" s="49"/>
      <c r="O188" s="49"/>
      <c r="P188" s="49"/>
      <c r="Q188" s="49"/>
      <c r="R188" s="49"/>
      <c r="S188" s="49"/>
      <c r="T188" s="87"/>
      <c r="AT188" s="26" t="s">
        <v>149</v>
      </c>
      <c r="AU188" s="26" t="s">
        <v>88</v>
      </c>
    </row>
    <row r="189" s="14" customFormat="1">
      <c r="B189" s="248"/>
      <c r="D189" s="226" t="s">
        <v>205</v>
      </c>
      <c r="E189" s="249" t="s">
        <v>5</v>
      </c>
      <c r="F189" s="250" t="s">
        <v>307</v>
      </c>
      <c r="H189" s="249" t="s">
        <v>5</v>
      </c>
      <c r="I189" s="251"/>
      <c r="L189" s="248"/>
      <c r="M189" s="252"/>
      <c r="N189" s="253"/>
      <c r="O189" s="253"/>
      <c r="P189" s="253"/>
      <c r="Q189" s="253"/>
      <c r="R189" s="253"/>
      <c r="S189" s="253"/>
      <c r="T189" s="254"/>
      <c r="AT189" s="249" t="s">
        <v>205</v>
      </c>
      <c r="AU189" s="249" t="s">
        <v>88</v>
      </c>
      <c r="AV189" s="14" t="s">
        <v>83</v>
      </c>
      <c r="AW189" s="14" t="s">
        <v>39</v>
      </c>
      <c r="AX189" s="14" t="s">
        <v>76</v>
      </c>
      <c r="AY189" s="249" t="s">
        <v>142</v>
      </c>
    </row>
    <row r="190" s="12" customFormat="1">
      <c r="B190" s="232"/>
      <c r="D190" s="226" t="s">
        <v>205</v>
      </c>
      <c r="E190" s="233" t="s">
        <v>5</v>
      </c>
      <c r="F190" s="234" t="s">
        <v>320</v>
      </c>
      <c r="H190" s="235">
        <v>0.192</v>
      </c>
      <c r="I190" s="236"/>
      <c r="L190" s="232"/>
      <c r="M190" s="237"/>
      <c r="N190" s="238"/>
      <c r="O190" s="238"/>
      <c r="P190" s="238"/>
      <c r="Q190" s="238"/>
      <c r="R190" s="238"/>
      <c r="S190" s="238"/>
      <c r="T190" s="239"/>
      <c r="AT190" s="233" t="s">
        <v>205</v>
      </c>
      <c r="AU190" s="233" t="s">
        <v>88</v>
      </c>
      <c r="AV190" s="12" t="s">
        <v>88</v>
      </c>
      <c r="AW190" s="12" t="s">
        <v>39</v>
      </c>
      <c r="AX190" s="12" t="s">
        <v>76</v>
      </c>
      <c r="AY190" s="233" t="s">
        <v>142</v>
      </c>
    </row>
    <row r="191" s="13" customFormat="1">
      <c r="B191" s="240"/>
      <c r="D191" s="226" t="s">
        <v>205</v>
      </c>
      <c r="E191" s="241" t="s">
        <v>5</v>
      </c>
      <c r="F191" s="242" t="s">
        <v>210</v>
      </c>
      <c r="H191" s="243">
        <v>0.192</v>
      </c>
      <c r="I191" s="244"/>
      <c r="L191" s="240"/>
      <c r="M191" s="245"/>
      <c r="N191" s="246"/>
      <c r="O191" s="246"/>
      <c r="P191" s="246"/>
      <c r="Q191" s="246"/>
      <c r="R191" s="246"/>
      <c r="S191" s="246"/>
      <c r="T191" s="247"/>
      <c r="AT191" s="241" t="s">
        <v>205</v>
      </c>
      <c r="AU191" s="241" t="s">
        <v>88</v>
      </c>
      <c r="AV191" s="13" t="s">
        <v>141</v>
      </c>
      <c r="AW191" s="13" t="s">
        <v>39</v>
      </c>
      <c r="AX191" s="13" t="s">
        <v>83</v>
      </c>
      <c r="AY191" s="241" t="s">
        <v>142</v>
      </c>
    </row>
    <row r="192" s="1" customFormat="1" ht="25.5" customHeight="1">
      <c r="B192" s="213"/>
      <c r="C192" s="214" t="s">
        <v>321</v>
      </c>
      <c r="D192" s="214" t="s">
        <v>144</v>
      </c>
      <c r="E192" s="215" t="s">
        <v>322</v>
      </c>
      <c r="F192" s="216" t="s">
        <v>323</v>
      </c>
      <c r="G192" s="217" t="s">
        <v>201</v>
      </c>
      <c r="H192" s="218">
        <v>0.39600000000000002</v>
      </c>
      <c r="I192" s="219"/>
      <c r="J192" s="220">
        <f>ROUND(I192*H192,2)</f>
        <v>0</v>
      </c>
      <c r="K192" s="216" t="s">
        <v>202</v>
      </c>
      <c r="L192" s="48"/>
      <c r="M192" s="221" t="s">
        <v>5</v>
      </c>
      <c r="N192" s="222" t="s">
        <v>47</v>
      </c>
      <c r="O192" s="49"/>
      <c r="P192" s="223">
        <f>O192*H192</f>
        <v>0</v>
      </c>
      <c r="Q192" s="223">
        <v>0</v>
      </c>
      <c r="R192" s="223">
        <f>Q192*H192</f>
        <v>0</v>
      </c>
      <c r="S192" s="223">
        <v>1.8</v>
      </c>
      <c r="T192" s="224">
        <f>S192*H192</f>
        <v>0.7128000000000001</v>
      </c>
      <c r="AR192" s="26" t="s">
        <v>141</v>
      </c>
      <c r="AT192" s="26" t="s">
        <v>144</v>
      </c>
      <c r="AU192" s="26" t="s">
        <v>88</v>
      </c>
      <c r="AY192" s="26" t="s">
        <v>142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26" t="s">
        <v>83</v>
      </c>
      <c r="BK192" s="225">
        <f>ROUND(I192*H192,2)</f>
        <v>0</v>
      </c>
      <c r="BL192" s="26" t="s">
        <v>141</v>
      </c>
      <c r="BM192" s="26" t="s">
        <v>324</v>
      </c>
    </row>
    <row r="193" s="1" customFormat="1">
      <c r="B193" s="48"/>
      <c r="D193" s="226" t="s">
        <v>149</v>
      </c>
      <c r="F193" s="227" t="s">
        <v>325</v>
      </c>
      <c r="I193" s="187"/>
      <c r="L193" s="48"/>
      <c r="M193" s="228"/>
      <c r="N193" s="49"/>
      <c r="O193" s="49"/>
      <c r="P193" s="49"/>
      <c r="Q193" s="49"/>
      <c r="R193" s="49"/>
      <c r="S193" s="49"/>
      <c r="T193" s="87"/>
      <c r="AT193" s="26" t="s">
        <v>149</v>
      </c>
      <c r="AU193" s="26" t="s">
        <v>88</v>
      </c>
    </row>
    <row r="194" s="12" customFormat="1">
      <c r="B194" s="232"/>
      <c r="D194" s="226" t="s">
        <v>205</v>
      </c>
      <c r="E194" s="233" t="s">
        <v>5</v>
      </c>
      <c r="F194" s="234" t="s">
        <v>326</v>
      </c>
      <c r="H194" s="235">
        <v>0.39600000000000002</v>
      </c>
      <c r="I194" s="236"/>
      <c r="L194" s="232"/>
      <c r="M194" s="237"/>
      <c r="N194" s="238"/>
      <c r="O194" s="238"/>
      <c r="P194" s="238"/>
      <c r="Q194" s="238"/>
      <c r="R194" s="238"/>
      <c r="S194" s="238"/>
      <c r="T194" s="239"/>
      <c r="AT194" s="233" t="s">
        <v>205</v>
      </c>
      <c r="AU194" s="233" t="s">
        <v>88</v>
      </c>
      <c r="AV194" s="12" t="s">
        <v>88</v>
      </c>
      <c r="AW194" s="12" t="s">
        <v>39</v>
      </c>
      <c r="AX194" s="12" t="s">
        <v>76</v>
      </c>
      <c r="AY194" s="233" t="s">
        <v>142</v>
      </c>
    </row>
    <row r="195" s="13" customFormat="1">
      <c r="B195" s="240"/>
      <c r="D195" s="226" t="s">
        <v>205</v>
      </c>
      <c r="E195" s="241" t="s">
        <v>5</v>
      </c>
      <c r="F195" s="242" t="s">
        <v>210</v>
      </c>
      <c r="H195" s="243">
        <v>0.39600000000000002</v>
      </c>
      <c r="I195" s="244"/>
      <c r="L195" s="240"/>
      <c r="M195" s="245"/>
      <c r="N195" s="246"/>
      <c r="O195" s="246"/>
      <c r="P195" s="246"/>
      <c r="Q195" s="246"/>
      <c r="R195" s="246"/>
      <c r="S195" s="246"/>
      <c r="T195" s="247"/>
      <c r="AT195" s="241" t="s">
        <v>205</v>
      </c>
      <c r="AU195" s="241" t="s">
        <v>88</v>
      </c>
      <c r="AV195" s="13" t="s">
        <v>141</v>
      </c>
      <c r="AW195" s="13" t="s">
        <v>39</v>
      </c>
      <c r="AX195" s="13" t="s">
        <v>83</v>
      </c>
      <c r="AY195" s="241" t="s">
        <v>142</v>
      </c>
    </row>
    <row r="196" s="1" customFormat="1" ht="25.5" customHeight="1">
      <c r="B196" s="213"/>
      <c r="C196" s="214" t="s">
        <v>327</v>
      </c>
      <c r="D196" s="214" t="s">
        <v>144</v>
      </c>
      <c r="E196" s="215" t="s">
        <v>328</v>
      </c>
      <c r="F196" s="216" t="s">
        <v>329</v>
      </c>
      <c r="G196" s="217" t="s">
        <v>239</v>
      </c>
      <c r="H196" s="218">
        <v>3.46</v>
      </c>
      <c r="I196" s="219"/>
      <c r="J196" s="220">
        <f>ROUND(I196*H196,2)</f>
        <v>0</v>
      </c>
      <c r="K196" s="216" t="s">
        <v>202</v>
      </c>
      <c r="L196" s="48"/>
      <c r="M196" s="221" t="s">
        <v>5</v>
      </c>
      <c r="N196" s="222" t="s">
        <v>47</v>
      </c>
      <c r="O196" s="49"/>
      <c r="P196" s="223">
        <f>O196*H196</f>
        <v>0</v>
      </c>
      <c r="Q196" s="223">
        <v>0</v>
      </c>
      <c r="R196" s="223">
        <f>Q196*H196</f>
        <v>0</v>
      </c>
      <c r="S196" s="223">
        <v>0.27000000000000002</v>
      </c>
      <c r="T196" s="224">
        <f>S196*H196</f>
        <v>0.93420000000000003</v>
      </c>
      <c r="AR196" s="26" t="s">
        <v>141</v>
      </c>
      <c r="AT196" s="26" t="s">
        <v>144</v>
      </c>
      <c r="AU196" s="26" t="s">
        <v>88</v>
      </c>
      <c r="AY196" s="26" t="s">
        <v>142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26" t="s">
        <v>83</v>
      </c>
      <c r="BK196" s="225">
        <f>ROUND(I196*H196,2)</f>
        <v>0</v>
      </c>
      <c r="BL196" s="26" t="s">
        <v>141</v>
      </c>
      <c r="BM196" s="26" t="s">
        <v>330</v>
      </c>
    </row>
    <row r="197" s="1" customFormat="1">
      <c r="B197" s="48"/>
      <c r="D197" s="226" t="s">
        <v>149</v>
      </c>
      <c r="F197" s="227" t="s">
        <v>331</v>
      </c>
      <c r="I197" s="187"/>
      <c r="L197" s="48"/>
      <c r="M197" s="228"/>
      <c r="N197" s="49"/>
      <c r="O197" s="49"/>
      <c r="P197" s="49"/>
      <c r="Q197" s="49"/>
      <c r="R197" s="49"/>
      <c r="S197" s="49"/>
      <c r="T197" s="87"/>
      <c r="AT197" s="26" t="s">
        <v>149</v>
      </c>
      <c r="AU197" s="26" t="s">
        <v>88</v>
      </c>
    </row>
    <row r="198" s="14" customFormat="1">
      <c r="B198" s="248"/>
      <c r="D198" s="226" t="s">
        <v>205</v>
      </c>
      <c r="E198" s="249" t="s">
        <v>5</v>
      </c>
      <c r="F198" s="250" t="s">
        <v>332</v>
      </c>
      <c r="H198" s="249" t="s">
        <v>5</v>
      </c>
      <c r="I198" s="251"/>
      <c r="L198" s="248"/>
      <c r="M198" s="252"/>
      <c r="N198" s="253"/>
      <c r="O198" s="253"/>
      <c r="P198" s="253"/>
      <c r="Q198" s="253"/>
      <c r="R198" s="253"/>
      <c r="S198" s="253"/>
      <c r="T198" s="254"/>
      <c r="AT198" s="249" t="s">
        <v>205</v>
      </c>
      <c r="AU198" s="249" t="s">
        <v>88</v>
      </c>
      <c r="AV198" s="14" t="s">
        <v>83</v>
      </c>
      <c r="AW198" s="14" t="s">
        <v>39</v>
      </c>
      <c r="AX198" s="14" t="s">
        <v>76</v>
      </c>
      <c r="AY198" s="249" t="s">
        <v>142</v>
      </c>
    </row>
    <row r="199" s="12" customFormat="1">
      <c r="B199" s="232"/>
      <c r="D199" s="226" t="s">
        <v>205</v>
      </c>
      <c r="E199" s="233" t="s">
        <v>5</v>
      </c>
      <c r="F199" s="234" t="s">
        <v>333</v>
      </c>
      <c r="H199" s="235">
        <v>2.5299999999999998</v>
      </c>
      <c r="I199" s="236"/>
      <c r="L199" s="232"/>
      <c r="M199" s="237"/>
      <c r="N199" s="238"/>
      <c r="O199" s="238"/>
      <c r="P199" s="238"/>
      <c r="Q199" s="238"/>
      <c r="R199" s="238"/>
      <c r="S199" s="238"/>
      <c r="T199" s="239"/>
      <c r="AT199" s="233" t="s">
        <v>205</v>
      </c>
      <c r="AU199" s="233" t="s">
        <v>88</v>
      </c>
      <c r="AV199" s="12" t="s">
        <v>88</v>
      </c>
      <c r="AW199" s="12" t="s">
        <v>39</v>
      </c>
      <c r="AX199" s="12" t="s">
        <v>76</v>
      </c>
      <c r="AY199" s="233" t="s">
        <v>142</v>
      </c>
    </row>
    <row r="200" s="12" customFormat="1">
      <c r="B200" s="232"/>
      <c r="D200" s="226" t="s">
        <v>205</v>
      </c>
      <c r="E200" s="233" t="s">
        <v>5</v>
      </c>
      <c r="F200" s="234" t="s">
        <v>334</v>
      </c>
      <c r="H200" s="235">
        <v>-1.6000000000000001</v>
      </c>
      <c r="I200" s="236"/>
      <c r="L200" s="232"/>
      <c r="M200" s="237"/>
      <c r="N200" s="238"/>
      <c r="O200" s="238"/>
      <c r="P200" s="238"/>
      <c r="Q200" s="238"/>
      <c r="R200" s="238"/>
      <c r="S200" s="238"/>
      <c r="T200" s="239"/>
      <c r="AT200" s="233" t="s">
        <v>205</v>
      </c>
      <c r="AU200" s="233" t="s">
        <v>88</v>
      </c>
      <c r="AV200" s="12" t="s">
        <v>88</v>
      </c>
      <c r="AW200" s="12" t="s">
        <v>39</v>
      </c>
      <c r="AX200" s="12" t="s">
        <v>76</v>
      </c>
      <c r="AY200" s="233" t="s">
        <v>142</v>
      </c>
    </row>
    <row r="201" s="14" customFormat="1">
      <c r="B201" s="248"/>
      <c r="D201" s="226" t="s">
        <v>205</v>
      </c>
      <c r="E201" s="249" t="s">
        <v>5</v>
      </c>
      <c r="F201" s="250" t="s">
        <v>307</v>
      </c>
      <c r="H201" s="249" t="s">
        <v>5</v>
      </c>
      <c r="I201" s="251"/>
      <c r="L201" s="248"/>
      <c r="M201" s="252"/>
      <c r="N201" s="253"/>
      <c r="O201" s="253"/>
      <c r="P201" s="253"/>
      <c r="Q201" s="253"/>
      <c r="R201" s="253"/>
      <c r="S201" s="253"/>
      <c r="T201" s="254"/>
      <c r="AT201" s="249" t="s">
        <v>205</v>
      </c>
      <c r="AU201" s="249" t="s">
        <v>88</v>
      </c>
      <c r="AV201" s="14" t="s">
        <v>83</v>
      </c>
      <c r="AW201" s="14" t="s">
        <v>39</v>
      </c>
      <c r="AX201" s="14" t="s">
        <v>76</v>
      </c>
      <c r="AY201" s="249" t="s">
        <v>142</v>
      </c>
    </row>
    <row r="202" s="12" customFormat="1">
      <c r="B202" s="232"/>
      <c r="D202" s="226" t="s">
        <v>205</v>
      </c>
      <c r="E202" s="233" t="s">
        <v>5</v>
      </c>
      <c r="F202" s="234" t="s">
        <v>333</v>
      </c>
      <c r="H202" s="235">
        <v>2.5299999999999998</v>
      </c>
      <c r="I202" s="236"/>
      <c r="L202" s="232"/>
      <c r="M202" s="237"/>
      <c r="N202" s="238"/>
      <c r="O202" s="238"/>
      <c r="P202" s="238"/>
      <c r="Q202" s="238"/>
      <c r="R202" s="238"/>
      <c r="S202" s="238"/>
      <c r="T202" s="239"/>
      <c r="AT202" s="233" t="s">
        <v>205</v>
      </c>
      <c r="AU202" s="233" t="s">
        <v>88</v>
      </c>
      <c r="AV202" s="12" t="s">
        <v>88</v>
      </c>
      <c r="AW202" s="12" t="s">
        <v>39</v>
      </c>
      <c r="AX202" s="12" t="s">
        <v>76</v>
      </c>
      <c r="AY202" s="233" t="s">
        <v>142</v>
      </c>
    </row>
    <row r="203" s="13" customFormat="1">
      <c r="B203" s="240"/>
      <c r="D203" s="226" t="s">
        <v>205</v>
      </c>
      <c r="E203" s="241" t="s">
        <v>5</v>
      </c>
      <c r="F203" s="242" t="s">
        <v>210</v>
      </c>
      <c r="H203" s="243">
        <v>3.46</v>
      </c>
      <c r="I203" s="244"/>
      <c r="L203" s="240"/>
      <c r="M203" s="245"/>
      <c r="N203" s="246"/>
      <c r="O203" s="246"/>
      <c r="P203" s="246"/>
      <c r="Q203" s="246"/>
      <c r="R203" s="246"/>
      <c r="S203" s="246"/>
      <c r="T203" s="247"/>
      <c r="AT203" s="241" t="s">
        <v>205</v>
      </c>
      <c r="AU203" s="241" t="s">
        <v>88</v>
      </c>
      <c r="AV203" s="13" t="s">
        <v>141</v>
      </c>
      <c r="AW203" s="13" t="s">
        <v>39</v>
      </c>
      <c r="AX203" s="13" t="s">
        <v>83</v>
      </c>
      <c r="AY203" s="241" t="s">
        <v>142</v>
      </c>
    </row>
    <row r="204" s="1" customFormat="1" ht="16.5" customHeight="1">
      <c r="B204" s="213"/>
      <c r="C204" s="214" t="s">
        <v>335</v>
      </c>
      <c r="D204" s="214" t="s">
        <v>144</v>
      </c>
      <c r="E204" s="215" t="s">
        <v>336</v>
      </c>
      <c r="F204" s="216" t="s">
        <v>337</v>
      </c>
      <c r="G204" s="217" t="s">
        <v>338</v>
      </c>
      <c r="H204" s="218">
        <v>7</v>
      </c>
      <c r="I204" s="219"/>
      <c r="J204" s="220">
        <f>ROUND(I204*H204,2)</f>
        <v>0</v>
      </c>
      <c r="K204" s="216" t="s">
        <v>202</v>
      </c>
      <c r="L204" s="48"/>
      <c r="M204" s="221" t="s">
        <v>5</v>
      </c>
      <c r="N204" s="222" t="s">
        <v>47</v>
      </c>
      <c r="O204" s="49"/>
      <c r="P204" s="223">
        <f>O204*H204</f>
        <v>0</v>
      </c>
      <c r="Q204" s="223">
        <v>0</v>
      </c>
      <c r="R204" s="223">
        <f>Q204*H204</f>
        <v>0</v>
      </c>
      <c r="S204" s="223">
        <v>0.10100000000000001</v>
      </c>
      <c r="T204" s="224">
        <f>S204*H204</f>
        <v>0.70700000000000007</v>
      </c>
      <c r="AR204" s="26" t="s">
        <v>141</v>
      </c>
      <c r="AT204" s="26" t="s">
        <v>144</v>
      </c>
      <c r="AU204" s="26" t="s">
        <v>88</v>
      </c>
      <c r="AY204" s="26" t="s">
        <v>142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26" t="s">
        <v>83</v>
      </c>
      <c r="BK204" s="225">
        <f>ROUND(I204*H204,2)</f>
        <v>0</v>
      </c>
      <c r="BL204" s="26" t="s">
        <v>141</v>
      </c>
      <c r="BM204" s="26" t="s">
        <v>339</v>
      </c>
    </row>
    <row r="205" s="1" customFormat="1">
      <c r="B205" s="48"/>
      <c r="D205" s="226" t="s">
        <v>149</v>
      </c>
      <c r="F205" s="227" t="s">
        <v>340</v>
      </c>
      <c r="I205" s="187"/>
      <c r="L205" s="48"/>
      <c r="M205" s="228"/>
      <c r="N205" s="49"/>
      <c r="O205" s="49"/>
      <c r="P205" s="49"/>
      <c r="Q205" s="49"/>
      <c r="R205" s="49"/>
      <c r="S205" s="49"/>
      <c r="T205" s="87"/>
      <c r="AT205" s="26" t="s">
        <v>149</v>
      </c>
      <c r="AU205" s="26" t="s">
        <v>88</v>
      </c>
    </row>
    <row r="206" s="12" customFormat="1">
      <c r="B206" s="232"/>
      <c r="D206" s="226" t="s">
        <v>205</v>
      </c>
      <c r="E206" s="233" t="s">
        <v>5</v>
      </c>
      <c r="F206" s="234" t="s">
        <v>341</v>
      </c>
      <c r="H206" s="235">
        <v>1.6000000000000001</v>
      </c>
      <c r="I206" s="236"/>
      <c r="L206" s="232"/>
      <c r="M206" s="237"/>
      <c r="N206" s="238"/>
      <c r="O206" s="238"/>
      <c r="P206" s="238"/>
      <c r="Q206" s="238"/>
      <c r="R206" s="238"/>
      <c r="S206" s="238"/>
      <c r="T206" s="239"/>
      <c r="AT206" s="233" t="s">
        <v>205</v>
      </c>
      <c r="AU206" s="233" t="s">
        <v>88</v>
      </c>
      <c r="AV206" s="12" t="s">
        <v>88</v>
      </c>
      <c r="AW206" s="12" t="s">
        <v>39</v>
      </c>
      <c r="AX206" s="12" t="s">
        <v>76</v>
      </c>
      <c r="AY206" s="233" t="s">
        <v>142</v>
      </c>
    </row>
    <row r="207" s="12" customFormat="1">
      <c r="B207" s="232"/>
      <c r="D207" s="226" t="s">
        <v>205</v>
      </c>
      <c r="E207" s="233" t="s">
        <v>5</v>
      </c>
      <c r="F207" s="234" t="s">
        <v>342</v>
      </c>
      <c r="H207" s="235">
        <v>2.6000000000000001</v>
      </c>
      <c r="I207" s="236"/>
      <c r="L207" s="232"/>
      <c r="M207" s="237"/>
      <c r="N207" s="238"/>
      <c r="O207" s="238"/>
      <c r="P207" s="238"/>
      <c r="Q207" s="238"/>
      <c r="R207" s="238"/>
      <c r="S207" s="238"/>
      <c r="T207" s="239"/>
      <c r="AT207" s="233" t="s">
        <v>205</v>
      </c>
      <c r="AU207" s="233" t="s">
        <v>88</v>
      </c>
      <c r="AV207" s="12" t="s">
        <v>88</v>
      </c>
      <c r="AW207" s="12" t="s">
        <v>39</v>
      </c>
      <c r="AX207" s="12" t="s">
        <v>76</v>
      </c>
      <c r="AY207" s="233" t="s">
        <v>142</v>
      </c>
    </row>
    <row r="208" s="12" customFormat="1">
      <c r="B208" s="232"/>
      <c r="D208" s="226" t="s">
        <v>205</v>
      </c>
      <c r="E208" s="233" t="s">
        <v>5</v>
      </c>
      <c r="F208" s="234" t="s">
        <v>343</v>
      </c>
      <c r="H208" s="235">
        <v>1.3</v>
      </c>
      <c r="I208" s="236"/>
      <c r="L208" s="232"/>
      <c r="M208" s="237"/>
      <c r="N208" s="238"/>
      <c r="O208" s="238"/>
      <c r="P208" s="238"/>
      <c r="Q208" s="238"/>
      <c r="R208" s="238"/>
      <c r="S208" s="238"/>
      <c r="T208" s="239"/>
      <c r="AT208" s="233" t="s">
        <v>205</v>
      </c>
      <c r="AU208" s="233" t="s">
        <v>88</v>
      </c>
      <c r="AV208" s="12" t="s">
        <v>88</v>
      </c>
      <c r="AW208" s="12" t="s">
        <v>39</v>
      </c>
      <c r="AX208" s="12" t="s">
        <v>76</v>
      </c>
      <c r="AY208" s="233" t="s">
        <v>142</v>
      </c>
    </row>
    <row r="209" s="12" customFormat="1">
      <c r="B209" s="232"/>
      <c r="D209" s="226" t="s">
        <v>205</v>
      </c>
      <c r="E209" s="233" t="s">
        <v>5</v>
      </c>
      <c r="F209" s="234" t="s">
        <v>344</v>
      </c>
      <c r="H209" s="235">
        <v>1.5</v>
      </c>
      <c r="I209" s="236"/>
      <c r="L209" s="232"/>
      <c r="M209" s="237"/>
      <c r="N209" s="238"/>
      <c r="O209" s="238"/>
      <c r="P209" s="238"/>
      <c r="Q209" s="238"/>
      <c r="R209" s="238"/>
      <c r="S209" s="238"/>
      <c r="T209" s="239"/>
      <c r="AT209" s="233" t="s">
        <v>205</v>
      </c>
      <c r="AU209" s="233" t="s">
        <v>88</v>
      </c>
      <c r="AV209" s="12" t="s">
        <v>88</v>
      </c>
      <c r="AW209" s="12" t="s">
        <v>39</v>
      </c>
      <c r="AX209" s="12" t="s">
        <v>76</v>
      </c>
      <c r="AY209" s="233" t="s">
        <v>142</v>
      </c>
    </row>
    <row r="210" s="13" customFormat="1">
      <c r="B210" s="240"/>
      <c r="D210" s="226" t="s">
        <v>205</v>
      </c>
      <c r="E210" s="241" t="s">
        <v>5</v>
      </c>
      <c r="F210" s="242" t="s">
        <v>210</v>
      </c>
      <c r="H210" s="243">
        <v>7</v>
      </c>
      <c r="I210" s="244"/>
      <c r="L210" s="240"/>
      <c r="M210" s="245"/>
      <c r="N210" s="246"/>
      <c r="O210" s="246"/>
      <c r="P210" s="246"/>
      <c r="Q210" s="246"/>
      <c r="R210" s="246"/>
      <c r="S210" s="246"/>
      <c r="T210" s="247"/>
      <c r="AT210" s="241" t="s">
        <v>205</v>
      </c>
      <c r="AU210" s="241" t="s">
        <v>88</v>
      </c>
      <c r="AV210" s="13" t="s">
        <v>141</v>
      </c>
      <c r="AW210" s="13" t="s">
        <v>39</v>
      </c>
      <c r="AX210" s="13" t="s">
        <v>83</v>
      </c>
      <c r="AY210" s="241" t="s">
        <v>142</v>
      </c>
    </row>
    <row r="211" s="1" customFormat="1" ht="25.5" customHeight="1">
      <c r="B211" s="213"/>
      <c r="C211" s="214" t="s">
        <v>345</v>
      </c>
      <c r="D211" s="214" t="s">
        <v>144</v>
      </c>
      <c r="E211" s="215" t="s">
        <v>346</v>
      </c>
      <c r="F211" s="216" t="s">
        <v>347</v>
      </c>
      <c r="G211" s="217" t="s">
        <v>338</v>
      </c>
      <c r="H211" s="218">
        <v>13.5</v>
      </c>
      <c r="I211" s="219"/>
      <c r="J211" s="220">
        <f>ROUND(I211*H211,2)</f>
        <v>0</v>
      </c>
      <c r="K211" s="216" t="s">
        <v>202</v>
      </c>
      <c r="L211" s="48"/>
      <c r="M211" s="221" t="s">
        <v>5</v>
      </c>
      <c r="N211" s="222" t="s">
        <v>47</v>
      </c>
      <c r="O211" s="49"/>
      <c r="P211" s="223">
        <f>O211*H211</f>
        <v>0</v>
      </c>
      <c r="Q211" s="223">
        <v>0</v>
      </c>
      <c r="R211" s="223">
        <f>Q211*H211</f>
        <v>0</v>
      </c>
      <c r="S211" s="223">
        <v>0.040000000000000001</v>
      </c>
      <c r="T211" s="224">
        <f>S211*H211</f>
        <v>0.54000000000000004</v>
      </c>
      <c r="AR211" s="26" t="s">
        <v>141</v>
      </c>
      <c r="AT211" s="26" t="s">
        <v>144</v>
      </c>
      <c r="AU211" s="26" t="s">
        <v>88</v>
      </c>
      <c r="AY211" s="26" t="s">
        <v>142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26" t="s">
        <v>83</v>
      </c>
      <c r="BK211" s="225">
        <f>ROUND(I211*H211,2)</f>
        <v>0</v>
      </c>
      <c r="BL211" s="26" t="s">
        <v>141</v>
      </c>
      <c r="BM211" s="26" t="s">
        <v>348</v>
      </c>
    </row>
    <row r="212" s="1" customFormat="1">
      <c r="B212" s="48"/>
      <c r="D212" s="226" t="s">
        <v>149</v>
      </c>
      <c r="F212" s="227" t="s">
        <v>349</v>
      </c>
      <c r="I212" s="187"/>
      <c r="L212" s="48"/>
      <c r="M212" s="228"/>
      <c r="N212" s="49"/>
      <c r="O212" s="49"/>
      <c r="P212" s="49"/>
      <c r="Q212" s="49"/>
      <c r="R212" s="49"/>
      <c r="S212" s="49"/>
      <c r="T212" s="87"/>
      <c r="AT212" s="26" t="s">
        <v>149</v>
      </c>
      <c r="AU212" s="26" t="s">
        <v>88</v>
      </c>
    </row>
    <row r="213" s="12" customFormat="1">
      <c r="B213" s="232"/>
      <c r="D213" s="226" t="s">
        <v>205</v>
      </c>
      <c r="E213" s="233" t="s">
        <v>5</v>
      </c>
      <c r="F213" s="234" t="s">
        <v>350</v>
      </c>
      <c r="H213" s="235">
        <v>9.5999999999999996</v>
      </c>
      <c r="I213" s="236"/>
      <c r="L213" s="232"/>
      <c r="M213" s="237"/>
      <c r="N213" s="238"/>
      <c r="O213" s="238"/>
      <c r="P213" s="238"/>
      <c r="Q213" s="238"/>
      <c r="R213" s="238"/>
      <c r="S213" s="238"/>
      <c r="T213" s="239"/>
      <c r="AT213" s="233" t="s">
        <v>205</v>
      </c>
      <c r="AU213" s="233" t="s">
        <v>88</v>
      </c>
      <c r="AV213" s="12" t="s">
        <v>88</v>
      </c>
      <c r="AW213" s="12" t="s">
        <v>39</v>
      </c>
      <c r="AX213" s="12" t="s">
        <v>76</v>
      </c>
      <c r="AY213" s="233" t="s">
        <v>142</v>
      </c>
    </row>
    <row r="214" s="12" customFormat="1">
      <c r="B214" s="232"/>
      <c r="D214" s="226" t="s">
        <v>205</v>
      </c>
      <c r="E214" s="233" t="s">
        <v>5</v>
      </c>
      <c r="F214" s="234" t="s">
        <v>351</v>
      </c>
      <c r="H214" s="235">
        <v>3.8999999999999999</v>
      </c>
      <c r="I214" s="236"/>
      <c r="L214" s="232"/>
      <c r="M214" s="237"/>
      <c r="N214" s="238"/>
      <c r="O214" s="238"/>
      <c r="P214" s="238"/>
      <c r="Q214" s="238"/>
      <c r="R214" s="238"/>
      <c r="S214" s="238"/>
      <c r="T214" s="239"/>
      <c r="AT214" s="233" t="s">
        <v>205</v>
      </c>
      <c r="AU214" s="233" t="s">
        <v>88</v>
      </c>
      <c r="AV214" s="12" t="s">
        <v>88</v>
      </c>
      <c r="AW214" s="12" t="s">
        <v>39</v>
      </c>
      <c r="AX214" s="12" t="s">
        <v>76</v>
      </c>
      <c r="AY214" s="233" t="s">
        <v>142</v>
      </c>
    </row>
    <row r="215" s="13" customFormat="1">
      <c r="B215" s="240"/>
      <c r="D215" s="226" t="s">
        <v>205</v>
      </c>
      <c r="E215" s="241" t="s">
        <v>5</v>
      </c>
      <c r="F215" s="242" t="s">
        <v>210</v>
      </c>
      <c r="H215" s="243">
        <v>13.5</v>
      </c>
      <c r="I215" s="244"/>
      <c r="L215" s="240"/>
      <c r="M215" s="245"/>
      <c r="N215" s="246"/>
      <c r="O215" s="246"/>
      <c r="P215" s="246"/>
      <c r="Q215" s="246"/>
      <c r="R215" s="246"/>
      <c r="S215" s="246"/>
      <c r="T215" s="247"/>
      <c r="AT215" s="241" t="s">
        <v>205</v>
      </c>
      <c r="AU215" s="241" t="s">
        <v>88</v>
      </c>
      <c r="AV215" s="13" t="s">
        <v>141</v>
      </c>
      <c r="AW215" s="13" t="s">
        <v>39</v>
      </c>
      <c r="AX215" s="13" t="s">
        <v>83</v>
      </c>
      <c r="AY215" s="241" t="s">
        <v>142</v>
      </c>
    </row>
    <row r="216" s="1" customFormat="1" ht="25.5" customHeight="1">
      <c r="B216" s="213"/>
      <c r="C216" s="214" t="s">
        <v>10</v>
      </c>
      <c r="D216" s="214" t="s">
        <v>144</v>
      </c>
      <c r="E216" s="215" t="s">
        <v>352</v>
      </c>
      <c r="F216" s="216" t="s">
        <v>353</v>
      </c>
      <c r="G216" s="217" t="s">
        <v>338</v>
      </c>
      <c r="H216" s="218">
        <v>18.800000000000001</v>
      </c>
      <c r="I216" s="219"/>
      <c r="J216" s="220">
        <f>ROUND(I216*H216,2)</f>
        <v>0</v>
      </c>
      <c r="K216" s="216" t="s">
        <v>202</v>
      </c>
      <c r="L216" s="48"/>
      <c r="M216" s="221" t="s">
        <v>5</v>
      </c>
      <c r="N216" s="222" t="s">
        <v>47</v>
      </c>
      <c r="O216" s="49"/>
      <c r="P216" s="223">
        <f>O216*H216</f>
        <v>0</v>
      </c>
      <c r="Q216" s="223">
        <v>0.01804</v>
      </c>
      <c r="R216" s="223">
        <f>Q216*H216</f>
        <v>0.33915200000000001</v>
      </c>
      <c r="S216" s="223">
        <v>0</v>
      </c>
      <c r="T216" s="224">
        <f>S216*H216</f>
        <v>0</v>
      </c>
      <c r="AR216" s="26" t="s">
        <v>141</v>
      </c>
      <c r="AT216" s="26" t="s">
        <v>144</v>
      </c>
      <c r="AU216" s="26" t="s">
        <v>88</v>
      </c>
      <c r="AY216" s="26" t="s">
        <v>142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26" t="s">
        <v>83</v>
      </c>
      <c r="BK216" s="225">
        <f>ROUND(I216*H216,2)</f>
        <v>0</v>
      </c>
      <c r="BL216" s="26" t="s">
        <v>141</v>
      </c>
      <c r="BM216" s="26" t="s">
        <v>354</v>
      </c>
    </row>
    <row r="217" s="1" customFormat="1">
      <c r="B217" s="48"/>
      <c r="D217" s="226" t="s">
        <v>149</v>
      </c>
      <c r="F217" s="227" t="s">
        <v>355</v>
      </c>
      <c r="I217" s="187"/>
      <c r="L217" s="48"/>
      <c r="M217" s="228"/>
      <c r="N217" s="49"/>
      <c r="O217" s="49"/>
      <c r="P217" s="49"/>
      <c r="Q217" s="49"/>
      <c r="R217" s="49"/>
      <c r="S217" s="49"/>
      <c r="T217" s="87"/>
      <c r="AT217" s="26" t="s">
        <v>149</v>
      </c>
      <c r="AU217" s="26" t="s">
        <v>88</v>
      </c>
    </row>
    <row r="218" s="12" customFormat="1">
      <c r="B218" s="232"/>
      <c r="D218" s="226" t="s">
        <v>205</v>
      </c>
      <c r="E218" s="233" t="s">
        <v>5</v>
      </c>
      <c r="F218" s="234" t="s">
        <v>356</v>
      </c>
      <c r="H218" s="235">
        <v>2.6000000000000001</v>
      </c>
      <c r="I218" s="236"/>
      <c r="L218" s="232"/>
      <c r="M218" s="237"/>
      <c r="N218" s="238"/>
      <c r="O218" s="238"/>
      <c r="P218" s="238"/>
      <c r="Q218" s="238"/>
      <c r="R218" s="238"/>
      <c r="S218" s="238"/>
      <c r="T218" s="239"/>
      <c r="AT218" s="233" t="s">
        <v>205</v>
      </c>
      <c r="AU218" s="233" t="s">
        <v>88</v>
      </c>
      <c r="AV218" s="12" t="s">
        <v>88</v>
      </c>
      <c r="AW218" s="12" t="s">
        <v>39</v>
      </c>
      <c r="AX218" s="12" t="s">
        <v>76</v>
      </c>
      <c r="AY218" s="233" t="s">
        <v>142</v>
      </c>
    </row>
    <row r="219" s="12" customFormat="1">
      <c r="B219" s="232"/>
      <c r="D219" s="226" t="s">
        <v>205</v>
      </c>
      <c r="E219" s="233" t="s">
        <v>5</v>
      </c>
      <c r="F219" s="234" t="s">
        <v>357</v>
      </c>
      <c r="H219" s="235">
        <v>5.2000000000000002</v>
      </c>
      <c r="I219" s="236"/>
      <c r="L219" s="232"/>
      <c r="M219" s="237"/>
      <c r="N219" s="238"/>
      <c r="O219" s="238"/>
      <c r="P219" s="238"/>
      <c r="Q219" s="238"/>
      <c r="R219" s="238"/>
      <c r="S219" s="238"/>
      <c r="T219" s="239"/>
      <c r="AT219" s="233" t="s">
        <v>205</v>
      </c>
      <c r="AU219" s="233" t="s">
        <v>88</v>
      </c>
      <c r="AV219" s="12" t="s">
        <v>88</v>
      </c>
      <c r="AW219" s="12" t="s">
        <v>39</v>
      </c>
      <c r="AX219" s="12" t="s">
        <v>76</v>
      </c>
      <c r="AY219" s="233" t="s">
        <v>142</v>
      </c>
    </row>
    <row r="220" s="12" customFormat="1">
      <c r="B220" s="232"/>
      <c r="D220" s="226" t="s">
        <v>205</v>
      </c>
      <c r="E220" s="233" t="s">
        <v>5</v>
      </c>
      <c r="F220" s="234" t="s">
        <v>357</v>
      </c>
      <c r="H220" s="235">
        <v>5.2000000000000002</v>
      </c>
      <c r="I220" s="236"/>
      <c r="L220" s="232"/>
      <c r="M220" s="237"/>
      <c r="N220" s="238"/>
      <c r="O220" s="238"/>
      <c r="P220" s="238"/>
      <c r="Q220" s="238"/>
      <c r="R220" s="238"/>
      <c r="S220" s="238"/>
      <c r="T220" s="239"/>
      <c r="AT220" s="233" t="s">
        <v>205</v>
      </c>
      <c r="AU220" s="233" t="s">
        <v>88</v>
      </c>
      <c r="AV220" s="12" t="s">
        <v>88</v>
      </c>
      <c r="AW220" s="12" t="s">
        <v>39</v>
      </c>
      <c r="AX220" s="12" t="s">
        <v>76</v>
      </c>
      <c r="AY220" s="233" t="s">
        <v>142</v>
      </c>
    </row>
    <row r="221" s="12" customFormat="1">
      <c r="B221" s="232"/>
      <c r="D221" s="226" t="s">
        <v>205</v>
      </c>
      <c r="E221" s="233" t="s">
        <v>5</v>
      </c>
      <c r="F221" s="234" t="s">
        <v>358</v>
      </c>
      <c r="H221" s="235">
        <v>5.7999999999999998</v>
      </c>
      <c r="I221" s="236"/>
      <c r="L221" s="232"/>
      <c r="M221" s="237"/>
      <c r="N221" s="238"/>
      <c r="O221" s="238"/>
      <c r="P221" s="238"/>
      <c r="Q221" s="238"/>
      <c r="R221" s="238"/>
      <c r="S221" s="238"/>
      <c r="T221" s="239"/>
      <c r="AT221" s="233" t="s">
        <v>205</v>
      </c>
      <c r="AU221" s="233" t="s">
        <v>88</v>
      </c>
      <c r="AV221" s="12" t="s">
        <v>88</v>
      </c>
      <c r="AW221" s="12" t="s">
        <v>39</v>
      </c>
      <c r="AX221" s="12" t="s">
        <v>76</v>
      </c>
      <c r="AY221" s="233" t="s">
        <v>142</v>
      </c>
    </row>
    <row r="222" s="13" customFormat="1">
      <c r="B222" s="240"/>
      <c r="D222" s="226" t="s">
        <v>205</v>
      </c>
      <c r="E222" s="241" t="s">
        <v>5</v>
      </c>
      <c r="F222" s="242" t="s">
        <v>210</v>
      </c>
      <c r="H222" s="243">
        <v>18.800000000000001</v>
      </c>
      <c r="I222" s="244"/>
      <c r="L222" s="240"/>
      <c r="M222" s="245"/>
      <c r="N222" s="246"/>
      <c r="O222" s="246"/>
      <c r="P222" s="246"/>
      <c r="Q222" s="246"/>
      <c r="R222" s="246"/>
      <c r="S222" s="246"/>
      <c r="T222" s="247"/>
      <c r="AT222" s="241" t="s">
        <v>205</v>
      </c>
      <c r="AU222" s="241" t="s">
        <v>88</v>
      </c>
      <c r="AV222" s="13" t="s">
        <v>141</v>
      </c>
      <c r="AW222" s="13" t="s">
        <v>39</v>
      </c>
      <c r="AX222" s="13" t="s">
        <v>83</v>
      </c>
      <c r="AY222" s="241" t="s">
        <v>142</v>
      </c>
    </row>
    <row r="223" s="1" customFormat="1" ht="16.5" customHeight="1">
      <c r="B223" s="213"/>
      <c r="C223" s="214" t="s">
        <v>359</v>
      </c>
      <c r="D223" s="214" t="s">
        <v>144</v>
      </c>
      <c r="E223" s="215" t="s">
        <v>360</v>
      </c>
      <c r="F223" s="216" t="s">
        <v>361</v>
      </c>
      <c r="G223" s="217" t="s">
        <v>338</v>
      </c>
      <c r="H223" s="218">
        <v>2.7000000000000002</v>
      </c>
      <c r="I223" s="219"/>
      <c r="J223" s="220">
        <f>ROUND(I223*H223,2)</f>
        <v>0</v>
      </c>
      <c r="K223" s="216" t="s">
        <v>202</v>
      </c>
      <c r="L223" s="48"/>
      <c r="M223" s="221" t="s">
        <v>5</v>
      </c>
      <c r="N223" s="222" t="s">
        <v>47</v>
      </c>
      <c r="O223" s="49"/>
      <c r="P223" s="223">
        <f>O223*H223</f>
        <v>0</v>
      </c>
      <c r="Q223" s="223">
        <v>0.00122</v>
      </c>
      <c r="R223" s="223">
        <f>Q223*H223</f>
        <v>0.0032940000000000001</v>
      </c>
      <c r="S223" s="223">
        <v>0.070000000000000007</v>
      </c>
      <c r="T223" s="224">
        <f>S223*H223</f>
        <v>0.18900000000000003</v>
      </c>
      <c r="AR223" s="26" t="s">
        <v>141</v>
      </c>
      <c r="AT223" s="26" t="s">
        <v>144</v>
      </c>
      <c r="AU223" s="26" t="s">
        <v>88</v>
      </c>
      <c r="AY223" s="26" t="s">
        <v>142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26" t="s">
        <v>83</v>
      </c>
      <c r="BK223" s="225">
        <f>ROUND(I223*H223,2)</f>
        <v>0</v>
      </c>
      <c r="BL223" s="26" t="s">
        <v>141</v>
      </c>
      <c r="BM223" s="26" t="s">
        <v>362</v>
      </c>
    </row>
    <row r="224" s="1" customFormat="1">
      <c r="B224" s="48"/>
      <c r="D224" s="226" t="s">
        <v>149</v>
      </c>
      <c r="F224" s="227" t="s">
        <v>363</v>
      </c>
      <c r="I224" s="187"/>
      <c r="L224" s="48"/>
      <c r="M224" s="228"/>
      <c r="N224" s="49"/>
      <c r="O224" s="49"/>
      <c r="P224" s="49"/>
      <c r="Q224" s="49"/>
      <c r="R224" s="49"/>
      <c r="S224" s="49"/>
      <c r="T224" s="87"/>
      <c r="AT224" s="26" t="s">
        <v>149</v>
      </c>
      <c r="AU224" s="26" t="s">
        <v>88</v>
      </c>
    </row>
    <row r="225" s="14" customFormat="1">
      <c r="B225" s="248"/>
      <c r="D225" s="226" t="s">
        <v>205</v>
      </c>
      <c r="E225" s="249" t="s">
        <v>5</v>
      </c>
      <c r="F225" s="250" t="s">
        <v>364</v>
      </c>
      <c r="H225" s="249" t="s">
        <v>5</v>
      </c>
      <c r="I225" s="251"/>
      <c r="L225" s="248"/>
      <c r="M225" s="252"/>
      <c r="N225" s="253"/>
      <c r="O225" s="253"/>
      <c r="P225" s="253"/>
      <c r="Q225" s="253"/>
      <c r="R225" s="253"/>
      <c r="S225" s="253"/>
      <c r="T225" s="254"/>
      <c r="AT225" s="249" t="s">
        <v>205</v>
      </c>
      <c r="AU225" s="249" t="s">
        <v>88</v>
      </c>
      <c r="AV225" s="14" t="s">
        <v>83</v>
      </c>
      <c r="AW225" s="14" t="s">
        <v>39</v>
      </c>
      <c r="AX225" s="14" t="s">
        <v>76</v>
      </c>
      <c r="AY225" s="249" t="s">
        <v>142</v>
      </c>
    </row>
    <row r="226" s="12" customFormat="1">
      <c r="B226" s="232"/>
      <c r="D226" s="226" t="s">
        <v>205</v>
      </c>
      <c r="E226" s="233" t="s">
        <v>5</v>
      </c>
      <c r="F226" s="234" t="s">
        <v>365</v>
      </c>
      <c r="H226" s="235">
        <v>1.2</v>
      </c>
      <c r="I226" s="236"/>
      <c r="L226" s="232"/>
      <c r="M226" s="237"/>
      <c r="N226" s="238"/>
      <c r="O226" s="238"/>
      <c r="P226" s="238"/>
      <c r="Q226" s="238"/>
      <c r="R226" s="238"/>
      <c r="S226" s="238"/>
      <c r="T226" s="239"/>
      <c r="AT226" s="233" t="s">
        <v>205</v>
      </c>
      <c r="AU226" s="233" t="s">
        <v>88</v>
      </c>
      <c r="AV226" s="12" t="s">
        <v>88</v>
      </c>
      <c r="AW226" s="12" t="s">
        <v>39</v>
      </c>
      <c r="AX226" s="12" t="s">
        <v>76</v>
      </c>
      <c r="AY226" s="233" t="s">
        <v>142</v>
      </c>
    </row>
    <row r="227" s="12" customFormat="1">
      <c r="B227" s="232"/>
      <c r="D227" s="226" t="s">
        <v>205</v>
      </c>
      <c r="E227" s="233" t="s">
        <v>5</v>
      </c>
      <c r="F227" s="234" t="s">
        <v>366</v>
      </c>
      <c r="H227" s="235">
        <v>1.5</v>
      </c>
      <c r="I227" s="236"/>
      <c r="L227" s="232"/>
      <c r="M227" s="237"/>
      <c r="N227" s="238"/>
      <c r="O227" s="238"/>
      <c r="P227" s="238"/>
      <c r="Q227" s="238"/>
      <c r="R227" s="238"/>
      <c r="S227" s="238"/>
      <c r="T227" s="239"/>
      <c r="AT227" s="233" t="s">
        <v>205</v>
      </c>
      <c r="AU227" s="233" t="s">
        <v>88</v>
      </c>
      <c r="AV227" s="12" t="s">
        <v>88</v>
      </c>
      <c r="AW227" s="12" t="s">
        <v>39</v>
      </c>
      <c r="AX227" s="12" t="s">
        <v>76</v>
      </c>
      <c r="AY227" s="233" t="s">
        <v>142</v>
      </c>
    </row>
    <row r="228" s="13" customFormat="1">
      <c r="B228" s="240"/>
      <c r="D228" s="226" t="s">
        <v>205</v>
      </c>
      <c r="E228" s="241" t="s">
        <v>5</v>
      </c>
      <c r="F228" s="242" t="s">
        <v>210</v>
      </c>
      <c r="H228" s="243">
        <v>2.7000000000000002</v>
      </c>
      <c r="I228" s="244"/>
      <c r="L228" s="240"/>
      <c r="M228" s="245"/>
      <c r="N228" s="246"/>
      <c r="O228" s="246"/>
      <c r="P228" s="246"/>
      <c r="Q228" s="246"/>
      <c r="R228" s="246"/>
      <c r="S228" s="246"/>
      <c r="T228" s="247"/>
      <c r="AT228" s="241" t="s">
        <v>205</v>
      </c>
      <c r="AU228" s="241" t="s">
        <v>88</v>
      </c>
      <c r="AV228" s="13" t="s">
        <v>141</v>
      </c>
      <c r="AW228" s="13" t="s">
        <v>39</v>
      </c>
      <c r="AX228" s="13" t="s">
        <v>83</v>
      </c>
      <c r="AY228" s="241" t="s">
        <v>142</v>
      </c>
    </row>
    <row r="229" s="1" customFormat="1" ht="25.5" customHeight="1">
      <c r="B229" s="213"/>
      <c r="C229" s="214" t="s">
        <v>367</v>
      </c>
      <c r="D229" s="214" t="s">
        <v>144</v>
      </c>
      <c r="E229" s="215" t="s">
        <v>368</v>
      </c>
      <c r="F229" s="216" t="s">
        <v>369</v>
      </c>
      <c r="G229" s="217" t="s">
        <v>239</v>
      </c>
      <c r="H229" s="218">
        <v>35.322000000000003</v>
      </c>
      <c r="I229" s="219"/>
      <c r="J229" s="220">
        <f>ROUND(I229*H229,2)</f>
        <v>0</v>
      </c>
      <c r="K229" s="216" t="s">
        <v>202</v>
      </c>
      <c r="L229" s="48"/>
      <c r="M229" s="221" t="s">
        <v>5</v>
      </c>
      <c r="N229" s="222" t="s">
        <v>47</v>
      </c>
      <c r="O229" s="49"/>
      <c r="P229" s="223">
        <f>O229*H229</f>
        <v>0</v>
      </c>
      <c r="Q229" s="223">
        <v>0</v>
      </c>
      <c r="R229" s="223">
        <f>Q229*H229</f>
        <v>0</v>
      </c>
      <c r="S229" s="223">
        <v>0.050000000000000003</v>
      </c>
      <c r="T229" s="224">
        <f>S229*H229</f>
        <v>1.7661000000000002</v>
      </c>
      <c r="AR229" s="26" t="s">
        <v>141</v>
      </c>
      <c r="AT229" s="26" t="s">
        <v>144</v>
      </c>
      <c r="AU229" s="26" t="s">
        <v>88</v>
      </c>
      <c r="AY229" s="26" t="s">
        <v>142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26" t="s">
        <v>83</v>
      </c>
      <c r="BK229" s="225">
        <f>ROUND(I229*H229,2)</f>
        <v>0</v>
      </c>
      <c r="BL229" s="26" t="s">
        <v>141</v>
      </c>
      <c r="BM229" s="26" t="s">
        <v>370</v>
      </c>
    </row>
    <row r="230" s="1" customFormat="1">
      <c r="B230" s="48"/>
      <c r="D230" s="226" t="s">
        <v>149</v>
      </c>
      <c r="F230" s="227" t="s">
        <v>371</v>
      </c>
      <c r="I230" s="187"/>
      <c r="L230" s="48"/>
      <c r="M230" s="228"/>
      <c r="N230" s="49"/>
      <c r="O230" s="49"/>
      <c r="P230" s="49"/>
      <c r="Q230" s="49"/>
      <c r="R230" s="49"/>
      <c r="S230" s="49"/>
      <c r="T230" s="87"/>
      <c r="AT230" s="26" t="s">
        <v>149</v>
      </c>
      <c r="AU230" s="26" t="s">
        <v>88</v>
      </c>
    </row>
    <row r="231" s="14" customFormat="1">
      <c r="B231" s="248"/>
      <c r="D231" s="226" t="s">
        <v>205</v>
      </c>
      <c r="E231" s="249" t="s">
        <v>5</v>
      </c>
      <c r="F231" s="250" t="s">
        <v>253</v>
      </c>
      <c r="H231" s="249" t="s">
        <v>5</v>
      </c>
      <c r="I231" s="251"/>
      <c r="L231" s="248"/>
      <c r="M231" s="252"/>
      <c r="N231" s="253"/>
      <c r="O231" s="253"/>
      <c r="P231" s="253"/>
      <c r="Q231" s="253"/>
      <c r="R231" s="253"/>
      <c r="S231" s="253"/>
      <c r="T231" s="254"/>
      <c r="AT231" s="249" t="s">
        <v>205</v>
      </c>
      <c r="AU231" s="249" t="s">
        <v>88</v>
      </c>
      <c r="AV231" s="14" t="s">
        <v>83</v>
      </c>
      <c r="AW231" s="14" t="s">
        <v>39</v>
      </c>
      <c r="AX231" s="14" t="s">
        <v>76</v>
      </c>
      <c r="AY231" s="249" t="s">
        <v>142</v>
      </c>
    </row>
    <row r="232" s="12" customFormat="1">
      <c r="B232" s="232"/>
      <c r="D232" s="226" t="s">
        <v>205</v>
      </c>
      <c r="E232" s="233" t="s">
        <v>5</v>
      </c>
      <c r="F232" s="234" t="s">
        <v>372</v>
      </c>
      <c r="H232" s="235">
        <v>20.649999999999999</v>
      </c>
      <c r="I232" s="236"/>
      <c r="L232" s="232"/>
      <c r="M232" s="237"/>
      <c r="N232" s="238"/>
      <c r="O232" s="238"/>
      <c r="P232" s="238"/>
      <c r="Q232" s="238"/>
      <c r="R232" s="238"/>
      <c r="S232" s="238"/>
      <c r="T232" s="239"/>
      <c r="AT232" s="233" t="s">
        <v>205</v>
      </c>
      <c r="AU232" s="233" t="s">
        <v>88</v>
      </c>
      <c r="AV232" s="12" t="s">
        <v>88</v>
      </c>
      <c r="AW232" s="12" t="s">
        <v>39</v>
      </c>
      <c r="AX232" s="12" t="s">
        <v>76</v>
      </c>
      <c r="AY232" s="233" t="s">
        <v>142</v>
      </c>
    </row>
    <row r="233" s="14" customFormat="1">
      <c r="B233" s="248"/>
      <c r="D233" s="226" t="s">
        <v>205</v>
      </c>
      <c r="E233" s="249" t="s">
        <v>5</v>
      </c>
      <c r="F233" s="250" t="s">
        <v>255</v>
      </c>
      <c r="H233" s="249" t="s">
        <v>5</v>
      </c>
      <c r="I233" s="251"/>
      <c r="L233" s="248"/>
      <c r="M233" s="252"/>
      <c r="N233" s="253"/>
      <c r="O233" s="253"/>
      <c r="P233" s="253"/>
      <c r="Q233" s="253"/>
      <c r="R233" s="253"/>
      <c r="S233" s="253"/>
      <c r="T233" s="254"/>
      <c r="AT233" s="249" t="s">
        <v>205</v>
      </c>
      <c r="AU233" s="249" t="s">
        <v>88</v>
      </c>
      <c r="AV233" s="14" t="s">
        <v>83</v>
      </c>
      <c r="AW233" s="14" t="s">
        <v>39</v>
      </c>
      <c r="AX233" s="14" t="s">
        <v>76</v>
      </c>
      <c r="AY233" s="249" t="s">
        <v>142</v>
      </c>
    </row>
    <row r="234" s="12" customFormat="1">
      <c r="B234" s="232"/>
      <c r="D234" s="226" t="s">
        <v>205</v>
      </c>
      <c r="E234" s="233" t="s">
        <v>5</v>
      </c>
      <c r="F234" s="234" t="s">
        <v>373</v>
      </c>
      <c r="H234" s="235">
        <v>11.83</v>
      </c>
      <c r="I234" s="236"/>
      <c r="L234" s="232"/>
      <c r="M234" s="237"/>
      <c r="N234" s="238"/>
      <c r="O234" s="238"/>
      <c r="P234" s="238"/>
      <c r="Q234" s="238"/>
      <c r="R234" s="238"/>
      <c r="S234" s="238"/>
      <c r="T234" s="239"/>
      <c r="AT234" s="233" t="s">
        <v>205</v>
      </c>
      <c r="AU234" s="233" t="s">
        <v>88</v>
      </c>
      <c r="AV234" s="12" t="s">
        <v>88</v>
      </c>
      <c r="AW234" s="12" t="s">
        <v>39</v>
      </c>
      <c r="AX234" s="12" t="s">
        <v>76</v>
      </c>
      <c r="AY234" s="233" t="s">
        <v>142</v>
      </c>
    </row>
    <row r="235" s="14" customFormat="1">
      <c r="B235" s="248"/>
      <c r="D235" s="226" t="s">
        <v>205</v>
      </c>
      <c r="E235" s="249" t="s">
        <v>5</v>
      </c>
      <c r="F235" s="250" t="s">
        <v>257</v>
      </c>
      <c r="H235" s="249" t="s">
        <v>5</v>
      </c>
      <c r="I235" s="251"/>
      <c r="L235" s="248"/>
      <c r="M235" s="252"/>
      <c r="N235" s="253"/>
      <c r="O235" s="253"/>
      <c r="P235" s="253"/>
      <c r="Q235" s="253"/>
      <c r="R235" s="253"/>
      <c r="S235" s="253"/>
      <c r="T235" s="254"/>
      <c r="AT235" s="249" t="s">
        <v>205</v>
      </c>
      <c r="AU235" s="249" t="s">
        <v>88</v>
      </c>
      <c r="AV235" s="14" t="s">
        <v>83</v>
      </c>
      <c r="AW235" s="14" t="s">
        <v>39</v>
      </c>
      <c r="AX235" s="14" t="s">
        <v>76</v>
      </c>
      <c r="AY235" s="249" t="s">
        <v>142</v>
      </c>
    </row>
    <row r="236" s="12" customFormat="1">
      <c r="B236" s="232"/>
      <c r="D236" s="226" t="s">
        <v>205</v>
      </c>
      <c r="E236" s="233" t="s">
        <v>5</v>
      </c>
      <c r="F236" s="234" t="s">
        <v>374</v>
      </c>
      <c r="H236" s="235">
        <v>2.8420000000000001</v>
      </c>
      <c r="I236" s="236"/>
      <c r="L236" s="232"/>
      <c r="M236" s="237"/>
      <c r="N236" s="238"/>
      <c r="O236" s="238"/>
      <c r="P236" s="238"/>
      <c r="Q236" s="238"/>
      <c r="R236" s="238"/>
      <c r="S236" s="238"/>
      <c r="T236" s="239"/>
      <c r="AT236" s="233" t="s">
        <v>205</v>
      </c>
      <c r="AU236" s="233" t="s">
        <v>88</v>
      </c>
      <c r="AV236" s="12" t="s">
        <v>88</v>
      </c>
      <c r="AW236" s="12" t="s">
        <v>39</v>
      </c>
      <c r="AX236" s="12" t="s">
        <v>76</v>
      </c>
      <c r="AY236" s="233" t="s">
        <v>142</v>
      </c>
    </row>
    <row r="237" s="13" customFormat="1">
      <c r="B237" s="240"/>
      <c r="D237" s="226" t="s">
        <v>205</v>
      </c>
      <c r="E237" s="241" t="s">
        <v>5</v>
      </c>
      <c r="F237" s="242" t="s">
        <v>210</v>
      </c>
      <c r="H237" s="243">
        <v>35.322000000000003</v>
      </c>
      <c r="I237" s="244"/>
      <c r="L237" s="240"/>
      <c r="M237" s="245"/>
      <c r="N237" s="246"/>
      <c r="O237" s="246"/>
      <c r="P237" s="246"/>
      <c r="Q237" s="246"/>
      <c r="R237" s="246"/>
      <c r="S237" s="246"/>
      <c r="T237" s="247"/>
      <c r="AT237" s="241" t="s">
        <v>205</v>
      </c>
      <c r="AU237" s="241" t="s">
        <v>88</v>
      </c>
      <c r="AV237" s="13" t="s">
        <v>141</v>
      </c>
      <c r="AW237" s="13" t="s">
        <v>39</v>
      </c>
      <c r="AX237" s="13" t="s">
        <v>83</v>
      </c>
      <c r="AY237" s="241" t="s">
        <v>142</v>
      </c>
    </row>
    <row r="238" s="1" customFormat="1" ht="25.5" customHeight="1">
      <c r="B238" s="213"/>
      <c r="C238" s="214" t="s">
        <v>375</v>
      </c>
      <c r="D238" s="214" t="s">
        <v>144</v>
      </c>
      <c r="E238" s="215" t="s">
        <v>376</v>
      </c>
      <c r="F238" s="216" t="s">
        <v>377</v>
      </c>
      <c r="G238" s="217" t="s">
        <v>239</v>
      </c>
      <c r="H238" s="218">
        <v>86.120000000000005</v>
      </c>
      <c r="I238" s="219"/>
      <c r="J238" s="220">
        <f>ROUND(I238*H238,2)</f>
        <v>0</v>
      </c>
      <c r="K238" s="216" t="s">
        <v>202</v>
      </c>
      <c r="L238" s="48"/>
      <c r="M238" s="221" t="s">
        <v>5</v>
      </c>
      <c r="N238" s="222" t="s">
        <v>47</v>
      </c>
      <c r="O238" s="49"/>
      <c r="P238" s="223">
        <f>O238*H238</f>
        <v>0</v>
      </c>
      <c r="Q238" s="223">
        <v>0</v>
      </c>
      <c r="R238" s="223">
        <f>Q238*H238</f>
        <v>0</v>
      </c>
      <c r="S238" s="223">
        <v>0.045999999999999999</v>
      </c>
      <c r="T238" s="224">
        <f>S238*H238</f>
        <v>3.9615200000000002</v>
      </c>
      <c r="AR238" s="26" t="s">
        <v>141</v>
      </c>
      <c r="AT238" s="26" t="s">
        <v>144</v>
      </c>
      <c r="AU238" s="26" t="s">
        <v>88</v>
      </c>
      <c r="AY238" s="26" t="s">
        <v>142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26" t="s">
        <v>83</v>
      </c>
      <c r="BK238" s="225">
        <f>ROUND(I238*H238,2)</f>
        <v>0</v>
      </c>
      <c r="BL238" s="26" t="s">
        <v>141</v>
      </c>
      <c r="BM238" s="26" t="s">
        <v>378</v>
      </c>
    </row>
    <row r="239" s="1" customFormat="1">
      <c r="B239" s="48"/>
      <c r="D239" s="226" t="s">
        <v>149</v>
      </c>
      <c r="F239" s="227" t="s">
        <v>379</v>
      </c>
      <c r="I239" s="187"/>
      <c r="L239" s="48"/>
      <c r="M239" s="228"/>
      <c r="N239" s="49"/>
      <c r="O239" s="49"/>
      <c r="P239" s="49"/>
      <c r="Q239" s="49"/>
      <c r="R239" s="49"/>
      <c r="S239" s="49"/>
      <c r="T239" s="87"/>
      <c r="AT239" s="26" t="s">
        <v>149</v>
      </c>
      <c r="AU239" s="26" t="s">
        <v>88</v>
      </c>
    </row>
    <row r="240" s="14" customFormat="1">
      <c r="B240" s="248"/>
      <c r="D240" s="226" t="s">
        <v>205</v>
      </c>
      <c r="E240" s="249" t="s">
        <v>5</v>
      </c>
      <c r="F240" s="250" t="s">
        <v>253</v>
      </c>
      <c r="H240" s="249" t="s">
        <v>5</v>
      </c>
      <c r="I240" s="251"/>
      <c r="L240" s="248"/>
      <c r="M240" s="252"/>
      <c r="N240" s="253"/>
      <c r="O240" s="253"/>
      <c r="P240" s="253"/>
      <c r="Q240" s="253"/>
      <c r="R240" s="253"/>
      <c r="S240" s="253"/>
      <c r="T240" s="254"/>
      <c r="AT240" s="249" t="s">
        <v>205</v>
      </c>
      <c r="AU240" s="249" t="s">
        <v>88</v>
      </c>
      <c r="AV240" s="14" t="s">
        <v>83</v>
      </c>
      <c r="AW240" s="14" t="s">
        <v>39</v>
      </c>
      <c r="AX240" s="14" t="s">
        <v>76</v>
      </c>
      <c r="AY240" s="249" t="s">
        <v>142</v>
      </c>
    </row>
    <row r="241" s="12" customFormat="1">
      <c r="B241" s="232"/>
      <c r="D241" s="226" t="s">
        <v>205</v>
      </c>
      <c r="E241" s="233" t="s">
        <v>5</v>
      </c>
      <c r="F241" s="234" t="s">
        <v>380</v>
      </c>
      <c r="H241" s="235">
        <v>55.68</v>
      </c>
      <c r="I241" s="236"/>
      <c r="L241" s="232"/>
      <c r="M241" s="237"/>
      <c r="N241" s="238"/>
      <c r="O241" s="238"/>
      <c r="P241" s="238"/>
      <c r="Q241" s="238"/>
      <c r="R241" s="238"/>
      <c r="S241" s="238"/>
      <c r="T241" s="239"/>
      <c r="AT241" s="233" t="s">
        <v>205</v>
      </c>
      <c r="AU241" s="233" t="s">
        <v>88</v>
      </c>
      <c r="AV241" s="12" t="s">
        <v>88</v>
      </c>
      <c r="AW241" s="12" t="s">
        <v>39</v>
      </c>
      <c r="AX241" s="12" t="s">
        <v>76</v>
      </c>
      <c r="AY241" s="233" t="s">
        <v>142</v>
      </c>
    </row>
    <row r="242" s="12" customFormat="1">
      <c r="B242" s="232"/>
      <c r="D242" s="226" t="s">
        <v>205</v>
      </c>
      <c r="E242" s="233" t="s">
        <v>5</v>
      </c>
      <c r="F242" s="234" t="s">
        <v>381</v>
      </c>
      <c r="H242" s="235">
        <v>1.21</v>
      </c>
      <c r="I242" s="236"/>
      <c r="L242" s="232"/>
      <c r="M242" s="237"/>
      <c r="N242" s="238"/>
      <c r="O242" s="238"/>
      <c r="P242" s="238"/>
      <c r="Q242" s="238"/>
      <c r="R242" s="238"/>
      <c r="S242" s="238"/>
      <c r="T242" s="239"/>
      <c r="AT242" s="233" t="s">
        <v>205</v>
      </c>
      <c r="AU242" s="233" t="s">
        <v>88</v>
      </c>
      <c r="AV242" s="12" t="s">
        <v>88</v>
      </c>
      <c r="AW242" s="12" t="s">
        <v>39</v>
      </c>
      <c r="AX242" s="12" t="s">
        <v>76</v>
      </c>
      <c r="AY242" s="233" t="s">
        <v>142</v>
      </c>
    </row>
    <row r="243" s="12" customFormat="1">
      <c r="B243" s="232"/>
      <c r="D243" s="226" t="s">
        <v>205</v>
      </c>
      <c r="E243" s="233" t="s">
        <v>5</v>
      </c>
      <c r="F243" s="234" t="s">
        <v>382</v>
      </c>
      <c r="H243" s="235">
        <v>-3.29</v>
      </c>
      <c r="I243" s="236"/>
      <c r="L243" s="232"/>
      <c r="M243" s="237"/>
      <c r="N243" s="238"/>
      <c r="O243" s="238"/>
      <c r="P243" s="238"/>
      <c r="Q243" s="238"/>
      <c r="R243" s="238"/>
      <c r="S243" s="238"/>
      <c r="T243" s="239"/>
      <c r="AT243" s="233" t="s">
        <v>205</v>
      </c>
      <c r="AU243" s="233" t="s">
        <v>88</v>
      </c>
      <c r="AV243" s="12" t="s">
        <v>88</v>
      </c>
      <c r="AW243" s="12" t="s">
        <v>39</v>
      </c>
      <c r="AX243" s="12" t="s">
        <v>76</v>
      </c>
      <c r="AY243" s="233" t="s">
        <v>142</v>
      </c>
    </row>
    <row r="244" s="14" customFormat="1">
      <c r="B244" s="248"/>
      <c r="D244" s="226" t="s">
        <v>205</v>
      </c>
      <c r="E244" s="249" t="s">
        <v>5</v>
      </c>
      <c r="F244" s="250" t="s">
        <v>383</v>
      </c>
      <c r="H244" s="249" t="s">
        <v>5</v>
      </c>
      <c r="I244" s="251"/>
      <c r="L244" s="248"/>
      <c r="M244" s="252"/>
      <c r="N244" s="253"/>
      <c r="O244" s="253"/>
      <c r="P244" s="253"/>
      <c r="Q244" s="253"/>
      <c r="R244" s="253"/>
      <c r="S244" s="253"/>
      <c r="T244" s="254"/>
      <c r="AT244" s="249" t="s">
        <v>205</v>
      </c>
      <c r="AU244" s="249" t="s">
        <v>88</v>
      </c>
      <c r="AV244" s="14" t="s">
        <v>83</v>
      </c>
      <c r="AW244" s="14" t="s">
        <v>39</v>
      </c>
      <c r="AX244" s="14" t="s">
        <v>76</v>
      </c>
      <c r="AY244" s="249" t="s">
        <v>142</v>
      </c>
    </row>
    <row r="245" s="12" customFormat="1">
      <c r="B245" s="232"/>
      <c r="D245" s="226" t="s">
        <v>205</v>
      </c>
      <c r="E245" s="233" t="s">
        <v>5</v>
      </c>
      <c r="F245" s="234" t="s">
        <v>384</v>
      </c>
      <c r="H245" s="235">
        <v>40.32</v>
      </c>
      <c r="I245" s="236"/>
      <c r="L245" s="232"/>
      <c r="M245" s="237"/>
      <c r="N245" s="238"/>
      <c r="O245" s="238"/>
      <c r="P245" s="238"/>
      <c r="Q245" s="238"/>
      <c r="R245" s="238"/>
      <c r="S245" s="238"/>
      <c r="T245" s="239"/>
      <c r="AT245" s="233" t="s">
        <v>205</v>
      </c>
      <c r="AU245" s="233" t="s">
        <v>88</v>
      </c>
      <c r="AV245" s="12" t="s">
        <v>88</v>
      </c>
      <c r="AW245" s="12" t="s">
        <v>39</v>
      </c>
      <c r="AX245" s="12" t="s">
        <v>76</v>
      </c>
      <c r="AY245" s="233" t="s">
        <v>142</v>
      </c>
    </row>
    <row r="246" s="12" customFormat="1">
      <c r="B246" s="232"/>
      <c r="D246" s="226" t="s">
        <v>205</v>
      </c>
      <c r="E246" s="233" t="s">
        <v>5</v>
      </c>
      <c r="F246" s="234" t="s">
        <v>385</v>
      </c>
      <c r="H246" s="235">
        <v>-7.7999999999999998</v>
      </c>
      <c r="I246" s="236"/>
      <c r="L246" s="232"/>
      <c r="M246" s="237"/>
      <c r="N246" s="238"/>
      <c r="O246" s="238"/>
      <c r="P246" s="238"/>
      <c r="Q246" s="238"/>
      <c r="R246" s="238"/>
      <c r="S246" s="238"/>
      <c r="T246" s="239"/>
      <c r="AT246" s="233" t="s">
        <v>205</v>
      </c>
      <c r="AU246" s="233" t="s">
        <v>88</v>
      </c>
      <c r="AV246" s="12" t="s">
        <v>88</v>
      </c>
      <c r="AW246" s="12" t="s">
        <v>39</v>
      </c>
      <c r="AX246" s="12" t="s">
        <v>76</v>
      </c>
      <c r="AY246" s="233" t="s">
        <v>142</v>
      </c>
    </row>
    <row r="247" s="13" customFormat="1">
      <c r="B247" s="240"/>
      <c r="D247" s="226" t="s">
        <v>205</v>
      </c>
      <c r="E247" s="241" t="s">
        <v>5</v>
      </c>
      <c r="F247" s="242" t="s">
        <v>210</v>
      </c>
      <c r="H247" s="243">
        <v>86.120000000000005</v>
      </c>
      <c r="I247" s="244"/>
      <c r="L247" s="240"/>
      <c r="M247" s="245"/>
      <c r="N247" s="246"/>
      <c r="O247" s="246"/>
      <c r="P247" s="246"/>
      <c r="Q247" s="246"/>
      <c r="R247" s="246"/>
      <c r="S247" s="246"/>
      <c r="T247" s="247"/>
      <c r="AT247" s="241" t="s">
        <v>205</v>
      </c>
      <c r="AU247" s="241" t="s">
        <v>88</v>
      </c>
      <c r="AV247" s="13" t="s">
        <v>141</v>
      </c>
      <c r="AW247" s="13" t="s">
        <v>39</v>
      </c>
      <c r="AX247" s="13" t="s">
        <v>83</v>
      </c>
      <c r="AY247" s="241" t="s">
        <v>142</v>
      </c>
    </row>
    <row r="248" s="11" customFormat="1" ht="29.88" customHeight="1">
      <c r="B248" s="200"/>
      <c r="D248" s="201" t="s">
        <v>75</v>
      </c>
      <c r="E248" s="211" t="s">
        <v>386</v>
      </c>
      <c r="F248" s="211" t="s">
        <v>387</v>
      </c>
      <c r="I248" s="203"/>
      <c r="J248" s="212">
        <f>BK248</f>
        <v>0</v>
      </c>
      <c r="L248" s="200"/>
      <c r="M248" s="205"/>
      <c r="N248" s="206"/>
      <c r="O248" s="206"/>
      <c r="P248" s="207">
        <f>SUM(P249:P268)</f>
        <v>0</v>
      </c>
      <c r="Q248" s="206"/>
      <c r="R248" s="207">
        <f>SUM(R249:R268)</f>
        <v>0</v>
      </c>
      <c r="S248" s="206"/>
      <c r="T248" s="208">
        <f>SUM(T249:T268)</f>
        <v>3</v>
      </c>
      <c r="AR248" s="201" t="s">
        <v>83</v>
      </c>
      <c r="AT248" s="209" t="s">
        <v>75</v>
      </c>
      <c r="AU248" s="209" t="s">
        <v>83</v>
      </c>
      <c r="AY248" s="201" t="s">
        <v>142</v>
      </c>
      <c r="BK248" s="210">
        <f>SUM(BK249:BK268)</f>
        <v>0</v>
      </c>
    </row>
    <row r="249" s="1" customFormat="1" ht="16.5" customHeight="1">
      <c r="B249" s="213"/>
      <c r="C249" s="214" t="s">
        <v>388</v>
      </c>
      <c r="D249" s="214" t="s">
        <v>144</v>
      </c>
      <c r="E249" s="215" t="s">
        <v>389</v>
      </c>
      <c r="F249" s="216" t="s">
        <v>390</v>
      </c>
      <c r="G249" s="217" t="s">
        <v>201</v>
      </c>
      <c r="H249" s="218">
        <v>2</v>
      </c>
      <c r="I249" s="219"/>
      <c r="J249" s="220">
        <f>ROUND(I249*H249,2)</f>
        <v>0</v>
      </c>
      <c r="K249" s="216" t="s">
        <v>202</v>
      </c>
      <c r="L249" s="48"/>
      <c r="M249" s="221" t="s">
        <v>5</v>
      </c>
      <c r="N249" s="222" t="s">
        <v>47</v>
      </c>
      <c r="O249" s="49"/>
      <c r="P249" s="223">
        <f>O249*H249</f>
        <v>0</v>
      </c>
      <c r="Q249" s="223">
        <v>0</v>
      </c>
      <c r="R249" s="223">
        <f>Q249*H249</f>
        <v>0</v>
      </c>
      <c r="S249" s="223">
        <v>1.5</v>
      </c>
      <c r="T249" s="224">
        <f>S249*H249</f>
        <v>3</v>
      </c>
      <c r="AR249" s="26" t="s">
        <v>141</v>
      </c>
      <c r="AT249" s="26" t="s">
        <v>144</v>
      </c>
      <c r="AU249" s="26" t="s">
        <v>88</v>
      </c>
      <c r="AY249" s="26" t="s">
        <v>142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26" t="s">
        <v>83</v>
      </c>
      <c r="BK249" s="225">
        <f>ROUND(I249*H249,2)</f>
        <v>0</v>
      </c>
      <c r="BL249" s="26" t="s">
        <v>141</v>
      </c>
      <c r="BM249" s="26" t="s">
        <v>391</v>
      </c>
    </row>
    <row r="250" s="1" customFormat="1">
      <c r="B250" s="48"/>
      <c r="D250" s="226" t="s">
        <v>149</v>
      </c>
      <c r="F250" s="227" t="s">
        <v>392</v>
      </c>
      <c r="I250" s="187"/>
      <c r="L250" s="48"/>
      <c r="M250" s="228"/>
      <c r="N250" s="49"/>
      <c r="O250" s="49"/>
      <c r="P250" s="49"/>
      <c r="Q250" s="49"/>
      <c r="R250" s="49"/>
      <c r="S250" s="49"/>
      <c r="T250" s="87"/>
      <c r="AT250" s="26" t="s">
        <v>149</v>
      </c>
      <c r="AU250" s="26" t="s">
        <v>88</v>
      </c>
    </row>
    <row r="251" s="14" customFormat="1">
      <c r="B251" s="248"/>
      <c r="D251" s="226" t="s">
        <v>205</v>
      </c>
      <c r="E251" s="249" t="s">
        <v>5</v>
      </c>
      <c r="F251" s="250" t="s">
        <v>393</v>
      </c>
      <c r="H251" s="249" t="s">
        <v>5</v>
      </c>
      <c r="I251" s="251"/>
      <c r="L251" s="248"/>
      <c r="M251" s="252"/>
      <c r="N251" s="253"/>
      <c r="O251" s="253"/>
      <c r="P251" s="253"/>
      <c r="Q251" s="253"/>
      <c r="R251" s="253"/>
      <c r="S251" s="253"/>
      <c r="T251" s="254"/>
      <c r="AT251" s="249" t="s">
        <v>205</v>
      </c>
      <c r="AU251" s="249" t="s">
        <v>88</v>
      </c>
      <c r="AV251" s="14" t="s">
        <v>83</v>
      </c>
      <c r="AW251" s="14" t="s">
        <v>39</v>
      </c>
      <c r="AX251" s="14" t="s">
        <v>76</v>
      </c>
      <c r="AY251" s="249" t="s">
        <v>142</v>
      </c>
    </row>
    <row r="252" s="12" customFormat="1">
      <c r="B252" s="232"/>
      <c r="D252" s="226" t="s">
        <v>205</v>
      </c>
      <c r="E252" s="233" t="s">
        <v>5</v>
      </c>
      <c r="F252" s="234" t="s">
        <v>88</v>
      </c>
      <c r="H252" s="235">
        <v>2</v>
      </c>
      <c r="I252" s="236"/>
      <c r="L252" s="232"/>
      <c r="M252" s="237"/>
      <c r="N252" s="238"/>
      <c r="O252" s="238"/>
      <c r="P252" s="238"/>
      <c r="Q252" s="238"/>
      <c r="R252" s="238"/>
      <c r="S252" s="238"/>
      <c r="T252" s="239"/>
      <c r="AT252" s="233" t="s">
        <v>205</v>
      </c>
      <c r="AU252" s="233" t="s">
        <v>88</v>
      </c>
      <c r="AV252" s="12" t="s">
        <v>88</v>
      </c>
      <c r="AW252" s="12" t="s">
        <v>39</v>
      </c>
      <c r="AX252" s="12" t="s">
        <v>76</v>
      </c>
      <c r="AY252" s="233" t="s">
        <v>142</v>
      </c>
    </row>
    <row r="253" s="13" customFormat="1">
      <c r="B253" s="240"/>
      <c r="D253" s="226" t="s">
        <v>205</v>
      </c>
      <c r="E253" s="241" t="s">
        <v>5</v>
      </c>
      <c r="F253" s="242" t="s">
        <v>210</v>
      </c>
      <c r="H253" s="243">
        <v>2</v>
      </c>
      <c r="I253" s="244"/>
      <c r="L253" s="240"/>
      <c r="M253" s="245"/>
      <c r="N253" s="246"/>
      <c r="O253" s="246"/>
      <c r="P253" s="246"/>
      <c r="Q253" s="246"/>
      <c r="R253" s="246"/>
      <c r="S253" s="246"/>
      <c r="T253" s="247"/>
      <c r="AT253" s="241" t="s">
        <v>205</v>
      </c>
      <c r="AU253" s="241" t="s">
        <v>88</v>
      </c>
      <c r="AV253" s="13" t="s">
        <v>141</v>
      </c>
      <c r="AW253" s="13" t="s">
        <v>39</v>
      </c>
      <c r="AX253" s="13" t="s">
        <v>83</v>
      </c>
      <c r="AY253" s="241" t="s">
        <v>142</v>
      </c>
    </row>
    <row r="254" s="1" customFormat="1" ht="25.5" customHeight="1">
      <c r="B254" s="213"/>
      <c r="C254" s="214" t="s">
        <v>394</v>
      </c>
      <c r="D254" s="214" t="s">
        <v>144</v>
      </c>
      <c r="E254" s="215" t="s">
        <v>395</v>
      </c>
      <c r="F254" s="216" t="s">
        <v>396</v>
      </c>
      <c r="G254" s="217" t="s">
        <v>213</v>
      </c>
      <c r="H254" s="218">
        <v>25.919</v>
      </c>
      <c r="I254" s="219"/>
      <c r="J254" s="220">
        <f>ROUND(I254*H254,2)</f>
        <v>0</v>
      </c>
      <c r="K254" s="216" t="s">
        <v>202</v>
      </c>
      <c r="L254" s="48"/>
      <c r="M254" s="221" t="s">
        <v>5</v>
      </c>
      <c r="N254" s="222" t="s">
        <v>47</v>
      </c>
      <c r="O254" s="49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AR254" s="26" t="s">
        <v>141</v>
      </c>
      <c r="AT254" s="26" t="s">
        <v>144</v>
      </c>
      <c r="AU254" s="26" t="s">
        <v>88</v>
      </c>
      <c r="AY254" s="26" t="s">
        <v>142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26" t="s">
        <v>83</v>
      </c>
      <c r="BK254" s="225">
        <f>ROUND(I254*H254,2)</f>
        <v>0</v>
      </c>
      <c r="BL254" s="26" t="s">
        <v>141</v>
      </c>
      <c r="BM254" s="26" t="s">
        <v>397</v>
      </c>
    </row>
    <row r="255" s="1" customFormat="1">
      <c r="B255" s="48"/>
      <c r="D255" s="226" t="s">
        <v>149</v>
      </c>
      <c r="F255" s="227" t="s">
        <v>398</v>
      </c>
      <c r="I255" s="187"/>
      <c r="L255" s="48"/>
      <c r="M255" s="228"/>
      <c r="N255" s="49"/>
      <c r="O255" s="49"/>
      <c r="P255" s="49"/>
      <c r="Q255" s="49"/>
      <c r="R255" s="49"/>
      <c r="S255" s="49"/>
      <c r="T255" s="87"/>
      <c r="AT255" s="26" t="s">
        <v>149</v>
      </c>
      <c r="AU255" s="26" t="s">
        <v>88</v>
      </c>
    </row>
    <row r="256" s="1" customFormat="1" ht="25.5" customHeight="1">
      <c r="B256" s="213"/>
      <c r="C256" s="214" t="s">
        <v>399</v>
      </c>
      <c r="D256" s="214" t="s">
        <v>144</v>
      </c>
      <c r="E256" s="215" t="s">
        <v>400</v>
      </c>
      <c r="F256" s="216" t="s">
        <v>401</v>
      </c>
      <c r="G256" s="217" t="s">
        <v>213</v>
      </c>
      <c r="H256" s="218">
        <v>1192.2739999999999</v>
      </c>
      <c r="I256" s="219"/>
      <c r="J256" s="220">
        <f>ROUND(I256*H256,2)</f>
        <v>0</v>
      </c>
      <c r="K256" s="216" t="s">
        <v>202</v>
      </c>
      <c r="L256" s="48"/>
      <c r="M256" s="221" t="s">
        <v>5</v>
      </c>
      <c r="N256" s="222" t="s">
        <v>47</v>
      </c>
      <c r="O256" s="49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4">
        <f>S256*H256</f>
        <v>0</v>
      </c>
      <c r="AR256" s="26" t="s">
        <v>141</v>
      </c>
      <c r="AT256" s="26" t="s">
        <v>144</v>
      </c>
      <c r="AU256" s="26" t="s">
        <v>88</v>
      </c>
      <c r="AY256" s="26" t="s">
        <v>142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26" t="s">
        <v>83</v>
      </c>
      <c r="BK256" s="225">
        <f>ROUND(I256*H256,2)</f>
        <v>0</v>
      </c>
      <c r="BL256" s="26" t="s">
        <v>141</v>
      </c>
      <c r="BM256" s="26" t="s">
        <v>402</v>
      </c>
    </row>
    <row r="257" s="1" customFormat="1">
      <c r="B257" s="48"/>
      <c r="D257" s="226" t="s">
        <v>149</v>
      </c>
      <c r="F257" s="227" t="s">
        <v>403</v>
      </c>
      <c r="I257" s="187"/>
      <c r="L257" s="48"/>
      <c r="M257" s="228"/>
      <c r="N257" s="49"/>
      <c r="O257" s="49"/>
      <c r="P257" s="49"/>
      <c r="Q257" s="49"/>
      <c r="R257" s="49"/>
      <c r="S257" s="49"/>
      <c r="T257" s="87"/>
      <c r="AT257" s="26" t="s">
        <v>149</v>
      </c>
      <c r="AU257" s="26" t="s">
        <v>88</v>
      </c>
    </row>
    <row r="258" s="12" customFormat="1">
      <c r="B258" s="232"/>
      <c r="D258" s="226" t="s">
        <v>205</v>
      </c>
      <c r="E258" s="233" t="s">
        <v>5</v>
      </c>
      <c r="F258" s="234" t="s">
        <v>404</v>
      </c>
      <c r="H258" s="235">
        <v>1192.2739999999999</v>
      </c>
      <c r="I258" s="236"/>
      <c r="L258" s="232"/>
      <c r="M258" s="237"/>
      <c r="N258" s="238"/>
      <c r="O258" s="238"/>
      <c r="P258" s="238"/>
      <c r="Q258" s="238"/>
      <c r="R258" s="238"/>
      <c r="S258" s="238"/>
      <c r="T258" s="239"/>
      <c r="AT258" s="233" t="s">
        <v>205</v>
      </c>
      <c r="AU258" s="233" t="s">
        <v>88</v>
      </c>
      <c r="AV258" s="12" t="s">
        <v>88</v>
      </c>
      <c r="AW258" s="12" t="s">
        <v>39</v>
      </c>
      <c r="AX258" s="12" t="s">
        <v>76</v>
      </c>
      <c r="AY258" s="233" t="s">
        <v>142</v>
      </c>
    </row>
    <row r="259" s="13" customFormat="1">
      <c r="B259" s="240"/>
      <c r="D259" s="226" t="s">
        <v>205</v>
      </c>
      <c r="E259" s="241" t="s">
        <v>5</v>
      </c>
      <c r="F259" s="242" t="s">
        <v>210</v>
      </c>
      <c r="H259" s="243">
        <v>1192.2739999999999</v>
      </c>
      <c r="I259" s="244"/>
      <c r="L259" s="240"/>
      <c r="M259" s="245"/>
      <c r="N259" s="246"/>
      <c r="O259" s="246"/>
      <c r="P259" s="246"/>
      <c r="Q259" s="246"/>
      <c r="R259" s="246"/>
      <c r="S259" s="246"/>
      <c r="T259" s="247"/>
      <c r="AT259" s="241" t="s">
        <v>205</v>
      </c>
      <c r="AU259" s="241" t="s">
        <v>88</v>
      </c>
      <c r="AV259" s="13" t="s">
        <v>141</v>
      </c>
      <c r="AW259" s="13" t="s">
        <v>39</v>
      </c>
      <c r="AX259" s="13" t="s">
        <v>83</v>
      </c>
      <c r="AY259" s="241" t="s">
        <v>142</v>
      </c>
    </row>
    <row r="260" s="1" customFormat="1" ht="16.5" customHeight="1">
      <c r="B260" s="213"/>
      <c r="C260" s="214" t="s">
        <v>405</v>
      </c>
      <c r="D260" s="214" t="s">
        <v>144</v>
      </c>
      <c r="E260" s="215" t="s">
        <v>406</v>
      </c>
      <c r="F260" s="216" t="s">
        <v>407</v>
      </c>
      <c r="G260" s="217" t="s">
        <v>213</v>
      </c>
      <c r="H260" s="218">
        <v>24.105</v>
      </c>
      <c r="I260" s="219"/>
      <c r="J260" s="220">
        <f>ROUND(I260*H260,2)</f>
        <v>0</v>
      </c>
      <c r="K260" s="216" t="s">
        <v>202</v>
      </c>
      <c r="L260" s="48"/>
      <c r="M260" s="221" t="s">
        <v>5</v>
      </c>
      <c r="N260" s="222" t="s">
        <v>47</v>
      </c>
      <c r="O260" s="49"/>
      <c r="P260" s="223">
        <f>O260*H260</f>
        <v>0</v>
      </c>
      <c r="Q260" s="223">
        <v>0</v>
      </c>
      <c r="R260" s="223">
        <f>Q260*H260</f>
        <v>0</v>
      </c>
      <c r="S260" s="223">
        <v>0</v>
      </c>
      <c r="T260" s="224">
        <f>S260*H260</f>
        <v>0</v>
      </c>
      <c r="AR260" s="26" t="s">
        <v>141</v>
      </c>
      <c r="AT260" s="26" t="s">
        <v>144</v>
      </c>
      <c r="AU260" s="26" t="s">
        <v>88</v>
      </c>
      <c r="AY260" s="26" t="s">
        <v>142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26" t="s">
        <v>83</v>
      </c>
      <c r="BK260" s="225">
        <f>ROUND(I260*H260,2)</f>
        <v>0</v>
      </c>
      <c r="BL260" s="26" t="s">
        <v>141</v>
      </c>
      <c r="BM260" s="26" t="s">
        <v>408</v>
      </c>
    </row>
    <row r="261" s="1" customFormat="1">
      <c r="B261" s="48"/>
      <c r="D261" s="226" t="s">
        <v>149</v>
      </c>
      <c r="F261" s="227" t="s">
        <v>409</v>
      </c>
      <c r="I261" s="187"/>
      <c r="L261" s="48"/>
      <c r="M261" s="228"/>
      <c r="N261" s="49"/>
      <c r="O261" s="49"/>
      <c r="P261" s="49"/>
      <c r="Q261" s="49"/>
      <c r="R261" s="49"/>
      <c r="S261" s="49"/>
      <c r="T261" s="87"/>
      <c r="AT261" s="26" t="s">
        <v>149</v>
      </c>
      <c r="AU261" s="26" t="s">
        <v>88</v>
      </c>
    </row>
    <row r="262" s="12" customFormat="1">
      <c r="B262" s="232"/>
      <c r="D262" s="226" t="s">
        <v>205</v>
      </c>
      <c r="E262" s="233" t="s">
        <v>5</v>
      </c>
      <c r="F262" s="234" t="s">
        <v>410</v>
      </c>
      <c r="H262" s="235">
        <v>25.919</v>
      </c>
      <c r="I262" s="236"/>
      <c r="L262" s="232"/>
      <c r="M262" s="237"/>
      <c r="N262" s="238"/>
      <c r="O262" s="238"/>
      <c r="P262" s="238"/>
      <c r="Q262" s="238"/>
      <c r="R262" s="238"/>
      <c r="S262" s="238"/>
      <c r="T262" s="239"/>
      <c r="AT262" s="233" t="s">
        <v>205</v>
      </c>
      <c r="AU262" s="233" t="s">
        <v>88</v>
      </c>
      <c r="AV262" s="12" t="s">
        <v>88</v>
      </c>
      <c r="AW262" s="12" t="s">
        <v>39</v>
      </c>
      <c r="AX262" s="12" t="s">
        <v>76</v>
      </c>
      <c r="AY262" s="233" t="s">
        <v>142</v>
      </c>
    </row>
    <row r="263" s="12" customFormat="1">
      <c r="B263" s="232"/>
      <c r="D263" s="226" t="s">
        <v>205</v>
      </c>
      <c r="E263" s="233" t="s">
        <v>5</v>
      </c>
      <c r="F263" s="234" t="s">
        <v>411</v>
      </c>
      <c r="H263" s="235">
        <v>-1.8140000000000001</v>
      </c>
      <c r="I263" s="236"/>
      <c r="L263" s="232"/>
      <c r="M263" s="237"/>
      <c r="N263" s="238"/>
      <c r="O263" s="238"/>
      <c r="P263" s="238"/>
      <c r="Q263" s="238"/>
      <c r="R263" s="238"/>
      <c r="S263" s="238"/>
      <c r="T263" s="239"/>
      <c r="AT263" s="233" t="s">
        <v>205</v>
      </c>
      <c r="AU263" s="233" t="s">
        <v>88</v>
      </c>
      <c r="AV263" s="12" t="s">
        <v>88</v>
      </c>
      <c r="AW263" s="12" t="s">
        <v>39</v>
      </c>
      <c r="AX263" s="12" t="s">
        <v>76</v>
      </c>
      <c r="AY263" s="233" t="s">
        <v>142</v>
      </c>
    </row>
    <row r="264" s="13" customFormat="1">
      <c r="B264" s="240"/>
      <c r="D264" s="226" t="s">
        <v>205</v>
      </c>
      <c r="E264" s="241" t="s">
        <v>5</v>
      </c>
      <c r="F264" s="242" t="s">
        <v>210</v>
      </c>
      <c r="H264" s="243">
        <v>24.105</v>
      </c>
      <c r="I264" s="244"/>
      <c r="L264" s="240"/>
      <c r="M264" s="245"/>
      <c r="N264" s="246"/>
      <c r="O264" s="246"/>
      <c r="P264" s="246"/>
      <c r="Q264" s="246"/>
      <c r="R264" s="246"/>
      <c r="S264" s="246"/>
      <c r="T264" s="247"/>
      <c r="AT264" s="241" t="s">
        <v>205</v>
      </c>
      <c r="AU264" s="241" t="s">
        <v>88</v>
      </c>
      <c r="AV264" s="13" t="s">
        <v>141</v>
      </c>
      <c r="AW264" s="13" t="s">
        <v>39</v>
      </c>
      <c r="AX264" s="13" t="s">
        <v>83</v>
      </c>
      <c r="AY264" s="241" t="s">
        <v>142</v>
      </c>
    </row>
    <row r="265" s="1" customFormat="1" ht="16.5" customHeight="1">
      <c r="B265" s="213"/>
      <c r="C265" s="214" t="s">
        <v>412</v>
      </c>
      <c r="D265" s="214" t="s">
        <v>144</v>
      </c>
      <c r="E265" s="215" t="s">
        <v>413</v>
      </c>
      <c r="F265" s="216" t="s">
        <v>414</v>
      </c>
      <c r="G265" s="217" t="s">
        <v>213</v>
      </c>
      <c r="H265" s="218">
        <v>1.8140000000000001</v>
      </c>
      <c r="I265" s="219"/>
      <c r="J265" s="220">
        <f>ROUND(I265*H265,2)</f>
        <v>0</v>
      </c>
      <c r="K265" s="216" t="s">
        <v>202</v>
      </c>
      <c r="L265" s="48"/>
      <c r="M265" s="221" t="s">
        <v>5</v>
      </c>
      <c r="N265" s="222" t="s">
        <v>47</v>
      </c>
      <c r="O265" s="49"/>
      <c r="P265" s="223">
        <f>O265*H265</f>
        <v>0</v>
      </c>
      <c r="Q265" s="223">
        <v>0</v>
      </c>
      <c r="R265" s="223">
        <f>Q265*H265</f>
        <v>0</v>
      </c>
      <c r="S265" s="223">
        <v>0</v>
      </c>
      <c r="T265" s="224">
        <f>S265*H265</f>
        <v>0</v>
      </c>
      <c r="AR265" s="26" t="s">
        <v>141</v>
      </c>
      <c r="AT265" s="26" t="s">
        <v>144</v>
      </c>
      <c r="AU265" s="26" t="s">
        <v>88</v>
      </c>
      <c r="AY265" s="26" t="s">
        <v>142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26" t="s">
        <v>83</v>
      </c>
      <c r="BK265" s="225">
        <f>ROUND(I265*H265,2)</f>
        <v>0</v>
      </c>
      <c r="BL265" s="26" t="s">
        <v>141</v>
      </c>
      <c r="BM265" s="26" t="s">
        <v>415</v>
      </c>
    </row>
    <row r="266" s="1" customFormat="1">
      <c r="B266" s="48"/>
      <c r="D266" s="226" t="s">
        <v>149</v>
      </c>
      <c r="F266" s="227" t="s">
        <v>416</v>
      </c>
      <c r="I266" s="187"/>
      <c r="L266" s="48"/>
      <c r="M266" s="228"/>
      <c r="N266" s="49"/>
      <c r="O266" s="49"/>
      <c r="P266" s="49"/>
      <c r="Q266" s="49"/>
      <c r="R266" s="49"/>
      <c r="S266" s="49"/>
      <c r="T266" s="87"/>
      <c r="AT266" s="26" t="s">
        <v>149</v>
      </c>
      <c r="AU266" s="26" t="s">
        <v>88</v>
      </c>
    </row>
    <row r="267" s="12" customFormat="1">
      <c r="B267" s="232"/>
      <c r="D267" s="226" t="s">
        <v>205</v>
      </c>
      <c r="E267" s="233" t="s">
        <v>5</v>
      </c>
      <c r="F267" s="234" t="s">
        <v>417</v>
      </c>
      <c r="H267" s="235">
        <v>1.8140000000000001</v>
      </c>
      <c r="I267" s="236"/>
      <c r="L267" s="232"/>
      <c r="M267" s="237"/>
      <c r="N267" s="238"/>
      <c r="O267" s="238"/>
      <c r="P267" s="238"/>
      <c r="Q267" s="238"/>
      <c r="R267" s="238"/>
      <c r="S267" s="238"/>
      <c r="T267" s="239"/>
      <c r="AT267" s="233" t="s">
        <v>205</v>
      </c>
      <c r="AU267" s="233" t="s">
        <v>88</v>
      </c>
      <c r="AV267" s="12" t="s">
        <v>88</v>
      </c>
      <c r="AW267" s="12" t="s">
        <v>39</v>
      </c>
      <c r="AX267" s="12" t="s">
        <v>76</v>
      </c>
      <c r="AY267" s="233" t="s">
        <v>142</v>
      </c>
    </row>
    <row r="268" s="13" customFormat="1">
      <c r="B268" s="240"/>
      <c r="D268" s="226" t="s">
        <v>205</v>
      </c>
      <c r="E268" s="241" t="s">
        <v>5</v>
      </c>
      <c r="F268" s="242" t="s">
        <v>210</v>
      </c>
      <c r="H268" s="243">
        <v>1.8140000000000001</v>
      </c>
      <c r="I268" s="244"/>
      <c r="L268" s="240"/>
      <c r="M268" s="245"/>
      <c r="N268" s="246"/>
      <c r="O268" s="246"/>
      <c r="P268" s="246"/>
      <c r="Q268" s="246"/>
      <c r="R268" s="246"/>
      <c r="S268" s="246"/>
      <c r="T268" s="247"/>
      <c r="AT268" s="241" t="s">
        <v>205</v>
      </c>
      <c r="AU268" s="241" t="s">
        <v>88</v>
      </c>
      <c r="AV268" s="13" t="s">
        <v>141</v>
      </c>
      <c r="AW268" s="13" t="s">
        <v>39</v>
      </c>
      <c r="AX268" s="13" t="s">
        <v>83</v>
      </c>
      <c r="AY268" s="241" t="s">
        <v>142</v>
      </c>
    </row>
    <row r="269" s="11" customFormat="1" ht="29.88" customHeight="1">
      <c r="B269" s="200"/>
      <c r="D269" s="201" t="s">
        <v>75</v>
      </c>
      <c r="E269" s="211" t="s">
        <v>418</v>
      </c>
      <c r="F269" s="211" t="s">
        <v>419</v>
      </c>
      <c r="I269" s="203"/>
      <c r="J269" s="212">
        <f>BK269</f>
        <v>0</v>
      </c>
      <c r="L269" s="200"/>
      <c r="M269" s="205"/>
      <c r="N269" s="206"/>
      <c r="O269" s="206"/>
      <c r="P269" s="207">
        <f>SUM(P270:P271)</f>
        <v>0</v>
      </c>
      <c r="Q269" s="206"/>
      <c r="R269" s="207">
        <f>SUM(R270:R271)</f>
        <v>0</v>
      </c>
      <c r="S269" s="206"/>
      <c r="T269" s="208">
        <f>SUM(T270:T271)</f>
        <v>0</v>
      </c>
      <c r="AR269" s="201" t="s">
        <v>83</v>
      </c>
      <c r="AT269" s="209" t="s">
        <v>75</v>
      </c>
      <c r="AU269" s="209" t="s">
        <v>83</v>
      </c>
      <c r="AY269" s="201" t="s">
        <v>142</v>
      </c>
      <c r="BK269" s="210">
        <f>SUM(BK270:BK271)</f>
        <v>0</v>
      </c>
    </row>
    <row r="270" s="1" customFormat="1" ht="16.5" customHeight="1">
      <c r="B270" s="213"/>
      <c r="C270" s="214" t="s">
        <v>420</v>
      </c>
      <c r="D270" s="214" t="s">
        <v>144</v>
      </c>
      <c r="E270" s="215" t="s">
        <v>421</v>
      </c>
      <c r="F270" s="216" t="s">
        <v>422</v>
      </c>
      <c r="G270" s="217" t="s">
        <v>213</v>
      </c>
      <c r="H270" s="218">
        <v>2.0139999999999998</v>
      </c>
      <c r="I270" s="219"/>
      <c r="J270" s="220">
        <f>ROUND(I270*H270,2)</f>
        <v>0</v>
      </c>
      <c r="K270" s="216" t="s">
        <v>202</v>
      </c>
      <c r="L270" s="48"/>
      <c r="M270" s="221" t="s">
        <v>5</v>
      </c>
      <c r="N270" s="222" t="s">
        <v>47</v>
      </c>
      <c r="O270" s="49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AR270" s="26" t="s">
        <v>141</v>
      </c>
      <c r="AT270" s="26" t="s">
        <v>144</v>
      </c>
      <c r="AU270" s="26" t="s">
        <v>88</v>
      </c>
      <c r="AY270" s="26" t="s">
        <v>142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26" t="s">
        <v>83</v>
      </c>
      <c r="BK270" s="225">
        <f>ROUND(I270*H270,2)</f>
        <v>0</v>
      </c>
      <c r="BL270" s="26" t="s">
        <v>141</v>
      </c>
      <c r="BM270" s="26" t="s">
        <v>423</v>
      </c>
    </row>
    <row r="271" s="1" customFormat="1">
      <c r="B271" s="48"/>
      <c r="D271" s="226" t="s">
        <v>149</v>
      </c>
      <c r="F271" s="227" t="s">
        <v>424</v>
      </c>
      <c r="I271" s="187"/>
      <c r="L271" s="48"/>
      <c r="M271" s="228"/>
      <c r="N271" s="49"/>
      <c r="O271" s="49"/>
      <c r="P271" s="49"/>
      <c r="Q271" s="49"/>
      <c r="R271" s="49"/>
      <c r="S271" s="49"/>
      <c r="T271" s="87"/>
      <c r="AT271" s="26" t="s">
        <v>149</v>
      </c>
      <c r="AU271" s="26" t="s">
        <v>88</v>
      </c>
    </row>
    <row r="272" s="11" customFormat="1" ht="37.44001" customHeight="1">
      <c r="B272" s="200"/>
      <c r="D272" s="201" t="s">
        <v>75</v>
      </c>
      <c r="E272" s="202" t="s">
        <v>425</v>
      </c>
      <c r="F272" s="202" t="s">
        <v>426</v>
      </c>
      <c r="I272" s="203"/>
      <c r="J272" s="204">
        <f>BK272</f>
        <v>0</v>
      </c>
      <c r="L272" s="200"/>
      <c r="M272" s="205"/>
      <c r="N272" s="206"/>
      <c r="O272" s="206"/>
      <c r="P272" s="207">
        <f>P273</f>
        <v>0</v>
      </c>
      <c r="Q272" s="206"/>
      <c r="R272" s="207">
        <f>R273</f>
        <v>0.00439654</v>
      </c>
      <c r="S272" s="206"/>
      <c r="T272" s="208">
        <f>T273</f>
        <v>0</v>
      </c>
      <c r="AR272" s="201" t="s">
        <v>88</v>
      </c>
      <c r="AT272" s="209" t="s">
        <v>75</v>
      </c>
      <c r="AU272" s="209" t="s">
        <v>76</v>
      </c>
      <c r="AY272" s="201" t="s">
        <v>142</v>
      </c>
      <c r="BK272" s="210">
        <f>BK273</f>
        <v>0</v>
      </c>
    </row>
    <row r="273" s="11" customFormat="1" ht="19.92" customHeight="1">
      <c r="B273" s="200"/>
      <c r="D273" s="201" t="s">
        <v>75</v>
      </c>
      <c r="E273" s="211" t="s">
        <v>427</v>
      </c>
      <c r="F273" s="211" t="s">
        <v>428</v>
      </c>
      <c r="I273" s="203"/>
      <c r="J273" s="212">
        <f>BK273</f>
        <v>0</v>
      </c>
      <c r="L273" s="200"/>
      <c r="M273" s="205"/>
      <c r="N273" s="206"/>
      <c r="O273" s="206"/>
      <c r="P273" s="207">
        <f>SUM(P274:P286)</f>
        <v>0</v>
      </c>
      <c r="Q273" s="206"/>
      <c r="R273" s="207">
        <f>SUM(R274:R286)</f>
        <v>0.00439654</v>
      </c>
      <c r="S273" s="206"/>
      <c r="T273" s="208">
        <f>SUM(T274:T286)</f>
        <v>0</v>
      </c>
      <c r="AR273" s="201" t="s">
        <v>88</v>
      </c>
      <c r="AT273" s="209" t="s">
        <v>75</v>
      </c>
      <c r="AU273" s="209" t="s">
        <v>83</v>
      </c>
      <c r="AY273" s="201" t="s">
        <v>142</v>
      </c>
      <c r="BK273" s="210">
        <f>SUM(BK274:BK286)</f>
        <v>0</v>
      </c>
    </row>
    <row r="274" s="1" customFormat="1" ht="25.5" customHeight="1">
      <c r="B274" s="213"/>
      <c r="C274" s="214" t="s">
        <v>429</v>
      </c>
      <c r="D274" s="214" t="s">
        <v>144</v>
      </c>
      <c r="E274" s="215" t="s">
        <v>430</v>
      </c>
      <c r="F274" s="216" t="s">
        <v>431</v>
      </c>
      <c r="G274" s="217" t="s">
        <v>239</v>
      </c>
      <c r="H274" s="218">
        <v>25.861999999999998</v>
      </c>
      <c r="I274" s="219"/>
      <c r="J274" s="220">
        <f>ROUND(I274*H274,2)</f>
        <v>0</v>
      </c>
      <c r="K274" s="216" t="s">
        <v>202</v>
      </c>
      <c r="L274" s="48"/>
      <c r="M274" s="221" t="s">
        <v>5</v>
      </c>
      <c r="N274" s="222" t="s">
        <v>47</v>
      </c>
      <c r="O274" s="49"/>
      <c r="P274" s="223">
        <f>O274*H274</f>
        <v>0</v>
      </c>
      <c r="Q274" s="223">
        <v>0.00017000000000000001</v>
      </c>
      <c r="R274" s="223">
        <f>Q274*H274</f>
        <v>0.00439654</v>
      </c>
      <c r="S274" s="223">
        <v>0</v>
      </c>
      <c r="T274" s="224">
        <f>S274*H274</f>
        <v>0</v>
      </c>
      <c r="AR274" s="26" t="s">
        <v>315</v>
      </c>
      <c r="AT274" s="26" t="s">
        <v>144</v>
      </c>
      <c r="AU274" s="26" t="s">
        <v>88</v>
      </c>
      <c r="AY274" s="26" t="s">
        <v>142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26" t="s">
        <v>83</v>
      </c>
      <c r="BK274" s="225">
        <f>ROUND(I274*H274,2)</f>
        <v>0</v>
      </c>
      <c r="BL274" s="26" t="s">
        <v>315</v>
      </c>
      <c r="BM274" s="26" t="s">
        <v>432</v>
      </c>
    </row>
    <row r="275" s="1" customFormat="1">
      <c r="B275" s="48"/>
      <c r="D275" s="226" t="s">
        <v>149</v>
      </c>
      <c r="F275" s="227" t="s">
        <v>433</v>
      </c>
      <c r="I275" s="187"/>
      <c r="L275" s="48"/>
      <c r="M275" s="228"/>
      <c r="N275" s="49"/>
      <c r="O275" s="49"/>
      <c r="P275" s="49"/>
      <c r="Q275" s="49"/>
      <c r="R275" s="49"/>
      <c r="S275" s="49"/>
      <c r="T275" s="87"/>
      <c r="AT275" s="26" t="s">
        <v>149</v>
      </c>
      <c r="AU275" s="26" t="s">
        <v>88</v>
      </c>
    </row>
    <row r="276" s="14" customFormat="1">
      <c r="B276" s="248"/>
      <c r="D276" s="226" t="s">
        <v>205</v>
      </c>
      <c r="E276" s="249" t="s">
        <v>5</v>
      </c>
      <c r="F276" s="250" t="s">
        <v>216</v>
      </c>
      <c r="H276" s="249" t="s">
        <v>5</v>
      </c>
      <c r="I276" s="251"/>
      <c r="L276" s="248"/>
      <c r="M276" s="252"/>
      <c r="N276" s="253"/>
      <c r="O276" s="253"/>
      <c r="P276" s="253"/>
      <c r="Q276" s="253"/>
      <c r="R276" s="253"/>
      <c r="S276" s="253"/>
      <c r="T276" s="254"/>
      <c r="AT276" s="249" t="s">
        <v>205</v>
      </c>
      <c r="AU276" s="249" t="s">
        <v>88</v>
      </c>
      <c r="AV276" s="14" t="s">
        <v>83</v>
      </c>
      <c r="AW276" s="14" t="s">
        <v>39</v>
      </c>
      <c r="AX276" s="14" t="s">
        <v>76</v>
      </c>
      <c r="AY276" s="249" t="s">
        <v>142</v>
      </c>
    </row>
    <row r="277" s="12" customFormat="1">
      <c r="B277" s="232"/>
      <c r="D277" s="226" t="s">
        <v>205</v>
      </c>
      <c r="E277" s="233" t="s">
        <v>5</v>
      </c>
      <c r="F277" s="234" t="s">
        <v>434</v>
      </c>
      <c r="H277" s="235">
        <v>2.8029999999999999</v>
      </c>
      <c r="I277" s="236"/>
      <c r="L277" s="232"/>
      <c r="M277" s="237"/>
      <c r="N277" s="238"/>
      <c r="O277" s="238"/>
      <c r="P277" s="238"/>
      <c r="Q277" s="238"/>
      <c r="R277" s="238"/>
      <c r="S277" s="238"/>
      <c r="T277" s="239"/>
      <c r="AT277" s="233" t="s">
        <v>205</v>
      </c>
      <c r="AU277" s="233" t="s">
        <v>88</v>
      </c>
      <c r="AV277" s="12" t="s">
        <v>88</v>
      </c>
      <c r="AW277" s="12" t="s">
        <v>39</v>
      </c>
      <c r="AX277" s="12" t="s">
        <v>76</v>
      </c>
      <c r="AY277" s="233" t="s">
        <v>142</v>
      </c>
    </row>
    <row r="278" s="12" customFormat="1">
      <c r="B278" s="232"/>
      <c r="D278" s="226" t="s">
        <v>205</v>
      </c>
      <c r="E278" s="233" t="s">
        <v>5</v>
      </c>
      <c r="F278" s="234" t="s">
        <v>435</v>
      </c>
      <c r="H278" s="235">
        <v>1.9239999999999999</v>
      </c>
      <c r="I278" s="236"/>
      <c r="L278" s="232"/>
      <c r="M278" s="237"/>
      <c r="N278" s="238"/>
      <c r="O278" s="238"/>
      <c r="P278" s="238"/>
      <c r="Q278" s="238"/>
      <c r="R278" s="238"/>
      <c r="S278" s="238"/>
      <c r="T278" s="239"/>
      <c r="AT278" s="233" t="s">
        <v>205</v>
      </c>
      <c r="AU278" s="233" t="s">
        <v>88</v>
      </c>
      <c r="AV278" s="12" t="s">
        <v>88</v>
      </c>
      <c r="AW278" s="12" t="s">
        <v>39</v>
      </c>
      <c r="AX278" s="12" t="s">
        <v>76</v>
      </c>
      <c r="AY278" s="233" t="s">
        <v>142</v>
      </c>
    </row>
    <row r="279" s="12" customFormat="1">
      <c r="B279" s="232"/>
      <c r="D279" s="226" t="s">
        <v>205</v>
      </c>
      <c r="E279" s="233" t="s">
        <v>5</v>
      </c>
      <c r="F279" s="234" t="s">
        <v>436</v>
      </c>
      <c r="H279" s="235">
        <v>1.4430000000000001</v>
      </c>
      <c r="I279" s="236"/>
      <c r="L279" s="232"/>
      <c r="M279" s="237"/>
      <c r="N279" s="238"/>
      <c r="O279" s="238"/>
      <c r="P279" s="238"/>
      <c r="Q279" s="238"/>
      <c r="R279" s="238"/>
      <c r="S279" s="238"/>
      <c r="T279" s="239"/>
      <c r="AT279" s="233" t="s">
        <v>205</v>
      </c>
      <c r="AU279" s="233" t="s">
        <v>88</v>
      </c>
      <c r="AV279" s="12" t="s">
        <v>88</v>
      </c>
      <c r="AW279" s="12" t="s">
        <v>39</v>
      </c>
      <c r="AX279" s="12" t="s">
        <v>76</v>
      </c>
      <c r="AY279" s="233" t="s">
        <v>142</v>
      </c>
    </row>
    <row r="280" s="12" customFormat="1">
      <c r="B280" s="232"/>
      <c r="D280" s="226" t="s">
        <v>205</v>
      </c>
      <c r="E280" s="233" t="s">
        <v>5</v>
      </c>
      <c r="F280" s="234" t="s">
        <v>437</v>
      </c>
      <c r="H280" s="235">
        <v>1.4610000000000001</v>
      </c>
      <c r="I280" s="236"/>
      <c r="L280" s="232"/>
      <c r="M280" s="237"/>
      <c r="N280" s="238"/>
      <c r="O280" s="238"/>
      <c r="P280" s="238"/>
      <c r="Q280" s="238"/>
      <c r="R280" s="238"/>
      <c r="S280" s="238"/>
      <c r="T280" s="239"/>
      <c r="AT280" s="233" t="s">
        <v>205</v>
      </c>
      <c r="AU280" s="233" t="s">
        <v>88</v>
      </c>
      <c r="AV280" s="12" t="s">
        <v>88</v>
      </c>
      <c r="AW280" s="12" t="s">
        <v>39</v>
      </c>
      <c r="AX280" s="12" t="s">
        <v>76</v>
      </c>
      <c r="AY280" s="233" t="s">
        <v>142</v>
      </c>
    </row>
    <row r="281" s="12" customFormat="1">
      <c r="B281" s="232"/>
      <c r="D281" s="226" t="s">
        <v>205</v>
      </c>
      <c r="E281" s="233" t="s">
        <v>5</v>
      </c>
      <c r="F281" s="234" t="s">
        <v>438</v>
      </c>
      <c r="H281" s="235">
        <v>3.2000000000000002</v>
      </c>
      <c r="I281" s="236"/>
      <c r="L281" s="232"/>
      <c r="M281" s="237"/>
      <c r="N281" s="238"/>
      <c r="O281" s="238"/>
      <c r="P281" s="238"/>
      <c r="Q281" s="238"/>
      <c r="R281" s="238"/>
      <c r="S281" s="238"/>
      <c r="T281" s="239"/>
      <c r="AT281" s="233" t="s">
        <v>205</v>
      </c>
      <c r="AU281" s="233" t="s">
        <v>88</v>
      </c>
      <c r="AV281" s="12" t="s">
        <v>88</v>
      </c>
      <c r="AW281" s="12" t="s">
        <v>39</v>
      </c>
      <c r="AX281" s="12" t="s">
        <v>76</v>
      </c>
      <c r="AY281" s="233" t="s">
        <v>142</v>
      </c>
    </row>
    <row r="282" s="12" customFormat="1">
      <c r="B282" s="232"/>
      <c r="D282" s="226" t="s">
        <v>205</v>
      </c>
      <c r="E282" s="233" t="s">
        <v>5</v>
      </c>
      <c r="F282" s="234" t="s">
        <v>439</v>
      </c>
      <c r="H282" s="235">
        <v>0.59999999999999998</v>
      </c>
      <c r="I282" s="236"/>
      <c r="L282" s="232"/>
      <c r="M282" s="237"/>
      <c r="N282" s="238"/>
      <c r="O282" s="238"/>
      <c r="P282" s="238"/>
      <c r="Q282" s="238"/>
      <c r="R282" s="238"/>
      <c r="S282" s="238"/>
      <c r="T282" s="239"/>
      <c r="AT282" s="233" t="s">
        <v>205</v>
      </c>
      <c r="AU282" s="233" t="s">
        <v>88</v>
      </c>
      <c r="AV282" s="12" t="s">
        <v>88</v>
      </c>
      <c r="AW282" s="12" t="s">
        <v>39</v>
      </c>
      <c r="AX282" s="12" t="s">
        <v>76</v>
      </c>
      <c r="AY282" s="233" t="s">
        <v>142</v>
      </c>
    </row>
    <row r="283" s="12" customFormat="1">
      <c r="B283" s="232"/>
      <c r="D283" s="226" t="s">
        <v>205</v>
      </c>
      <c r="E283" s="233" t="s">
        <v>5</v>
      </c>
      <c r="F283" s="234" t="s">
        <v>440</v>
      </c>
      <c r="H283" s="235">
        <v>1.5</v>
      </c>
      <c r="I283" s="236"/>
      <c r="L283" s="232"/>
      <c r="M283" s="237"/>
      <c r="N283" s="238"/>
      <c r="O283" s="238"/>
      <c r="P283" s="238"/>
      <c r="Q283" s="238"/>
      <c r="R283" s="238"/>
      <c r="S283" s="238"/>
      <c r="T283" s="239"/>
      <c r="AT283" s="233" t="s">
        <v>205</v>
      </c>
      <c r="AU283" s="233" t="s">
        <v>88</v>
      </c>
      <c r="AV283" s="12" t="s">
        <v>88</v>
      </c>
      <c r="AW283" s="12" t="s">
        <v>39</v>
      </c>
      <c r="AX283" s="12" t="s">
        <v>76</v>
      </c>
      <c r="AY283" s="233" t="s">
        <v>142</v>
      </c>
    </row>
    <row r="284" s="15" customFormat="1">
      <c r="B284" s="265"/>
      <c r="D284" s="226" t="s">
        <v>205</v>
      </c>
      <c r="E284" s="266" t="s">
        <v>5</v>
      </c>
      <c r="F284" s="267" t="s">
        <v>441</v>
      </c>
      <c r="H284" s="268">
        <v>12.930999999999999</v>
      </c>
      <c r="I284" s="269"/>
      <c r="L284" s="265"/>
      <c r="M284" s="270"/>
      <c r="N284" s="271"/>
      <c r="O284" s="271"/>
      <c r="P284" s="271"/>
      <c r="Q284" s="271"/>
      <c r="R284" s="271"/>
      <c r="S284" s="271"/>
      <c r="T284" s="272"/>
      <c r="AT284" s="266" t="s">
        <v>205</v>
      </c>
      <c r="AU284" s="266" t="s">
        <v>88</v>
      </c>
      <c r="AV284" s="15" t="s">
        <v>155</v>
      </c>
      <c r="AW284" s="15" t="s">
        <v>39</v>
      </c>
      <c r="AX284" s="15" t="s">
        <v>76</v>
      </c>
      <c r="AY284" s="266" t="s">
        <v>142</v>
      </c>
    </row>
    <row r="285" s="12" customFormat="1">
      <c r="B285" s="232"/>
      <c r="D285" s="226" t="s">
        <v>205</v>
      </c>
      <c r="E285" s="233" t="s">
        <v>5</v>
      </c>
      <c r="F285" s="234" t="s">
        <v>442</v>
      </c>
      <c r="H285" s="235">
        <v>12.930999999999999</v>
      </c>
      <c r="I285" s="236"/>
      <c r="L285" s="232"/>
      <c r="M285" s="237"/>
      <c r="N285" s="238"/>
      <c r="O285" s="238"/>
      <c r="P285" s="238"/>
      <c r="Q285" s="238"/>
      <c r="R285" s="238"/>
      <c r="S285" s="238"/>
      <c r="T285" s="239"/>
      <c r="AT285" s="233" t="s">
        <v>205</v>
      </c>
      <c r="AU285" s="233" t="s">
        <v>88</v>
      </c>
      <c r="AV285" s="12" t="s">
        <v>88</v>
      </c>
      <c r="AW285" s="12" t="s">
        <v>39</v>
      </c>
      <c r="AX285" s="12" t="s">
        <v>76</v>
      </c>
      <c r="AY285" s="233" t="s">
        <v>142</v>
      </c>
    </row>
    <row r="286" s="13" customFormat="1">
      <c r="B286" s="240"/>
      <c r="D286" s="226" t="s">
        <v>205</v>
      </c>
      <c r="E286" s="241" t="s">
        <v>5</v>
      </c>
      <c r="F286" s="242" t="s">
        <v>210</v>
      </c>
      <c r="H286" s="243">
        <v>25.861999999999998</v>
      </c>
      <c r="I286" s="244"/>
      <c r="L286" s="240"/>
      <c r="M286" s="273"/>
      <c r="N286" s="274"/>
      <c r="O286" s="274"/>
      <c r="P286" s="274"/>
      <c r="Q286" s="274"/>
      <c r="R286" s="274"/>
      <c r="S286" s="274"/>
      <c r="T286" s="275"/>
      <c r="AT286" s="241" t="s">
        <v>205</v>
      </c>
      <c r="AU286" s="241" t="s">
        <v>88</v>
      </c>
      <c r="AV286" s="13" t="s">
        <v>141</v>
      </c>
      <c r="AW286" s="13" t="s">
        <v>39</v>
      </c>
      <c r="AX286" s="13" t="s">
        <v>83</v>
      </c>
      <c r="AY286" s="241" t="s">
        <v>142</v>
      </c>
    </row>
    <row r="287" s="1" customFormat="1" ht="6.96" customHeight="1">
      <c r="B287" s="69"/>
      <c r="C287" s="70"/>
      <c r="D287" s="70"/>
      <c r="E287" s="70"/>
      <c r="F287" s="70"/>
      <c r="G287" s="70"/>
      <c r="H287" s="70"/>
      <c r="I287" s="164"/>
      <c r="J287" s="70"/>
      <c r="K287" s="70"/>
      <c r="L287" s="48"/>
    </row>
  </sheetData>
  <autoFilter ref="C89:K286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8:H78"/>
    <mergeCell ref="E80:H80"/>
    <mergeCell ref="E82:H82"/>
    <mergeCell ref="G1:H1"/>
    <mergeCell ref="L2:V2"/>
  </mergeCells>
  <hyperlinks>
    <hyperlink ref="F1:G1" location="C2" display="1) Krycí list soupisu"/>
    <hyperlink ref="G1:H1" location="C58" display="2) Rekapitulace"/>
    <hyperlink ref="J1" location="C8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35"/>
      <c r="C1" s="135"/>
      <c r="D1" s="136" t="s">
        <v>1</v>
      </c>
      <c r="E1" s="135"/>
      <c r="F1" s="137" t="s">
        <v>107</v>
      </c>
      <c r="G1" s="137" t="s">
        <v>108</v>
      </c>
      <c r="H1" s="137"/>
      <c r="I1" s="138"/>
      <c r="J1" s="137" t="s">
        <v>109</v>
      </c>
      <c r="K1" s="136" t="s">
        <v>110</v>
      </c>
      <c r="L1" s="137" t="s">
        <v>111</v>
      </c>
      <c r="M1" s="137"/>
      <c r="N1" s="137"/>
      <c r="O1" s="137"/>
      <c r="P1" s="137"/>
      <c r="Q1" s="137"/>
      <c r="R1" s="137"/>
      <c r="S1" s="137"/>
      <c r="T1" s="137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99</v>
      </c>
    </row>
    <row r="3" ht="6.96" customHeight="1">
      <c r="B3" s="27"/>
      <c r="C3" s="28"/>
      <c r="D3" s="28"/>
      <c r="E3" s="28"/>
      <c r="F3" s="28"/>
      <c r="G3" s="28"/>
      <c r="H3" s="28"/>
      <c r="I3" s="139"/>
      <c r="J3" s="28"/>
      <c r="K3" s="29"/>
      <c r="AT3" s="26" t="s">
        <v>88</v>
      </c>
    </row>
    <row r="4" ht="36.96" customHeight="1">
      <c r="B4" s="30"/>
      <c r="C4" s="31"/>
      <c r="D4" s="32" t="s">
        <v>112</v>
      </c>
      <c r="E4" s="31"/>
      <c r="F4" s="31"/>
      <c r="G4" s="31"/>
      <c r="H4" s="31"/>
      <c r="I4" s="140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40"/>
      <c r="J5" s="31"/>
      <c r="K5" s="33"/>
    </row>
    <row r="6">
      <c r="B6" s="30"/>
      <c r="C6" s="31"/>
      <c r="D6" s="42" t="s">
        <v>19</v>
      </c>
      <c r="E6" s="31"/>
      <c r="F6" s="31"/>
      <c r="G6" s="31"/>
      <c r="H6" s="31"/>
      <c r="I6" s="140"/>
      <c r="J6" s="31"/>
      <c r="K6" s="33"/>
    </row>
    <row r="7" ht="16.5" customHeight="1">
      <c r="B7" s="30"/>
      <c r="C7" s="31"/>
      <c r="D7" s="31"/>
      <c r="E7" s="141" t="str">
        <f>'Rekapitulace stavby'!K6</f>
        <v>Areál nemocnice v Českém Brodě – zřízení skladu odpadů</v>
      </c>
      <c r="F7" s="42"/>
      <c r="G7" s="42"/>
      <c r="H7" s="42"/>
      <c r="I7" s="140"/>
      <c r="J7" s="31"/>
      <c r="K7" s="33"/>
    </row>
    <row r="8">
      <c r="B8" s="30"/>
      <c r="C8" s="31"/>
      <c r="D8" s="42" t="s">
        <v>113</v>
      </c>
      <c r="E8" s="31"/>
      <c r="F8" s="31"/>
      <c r="G8" s="31"/>
      <c r="H8" s="31"/>
      <c r="I8" s="140"/>
      <c r="J8" s="31"/>
      <c r="K8" s="33"/>
    </row>
    <row r="9" s="1" customFormat="1" ht="16.5" customHeight="1">
      <c r="B9" s="48"/>
      <c r="C9" s="49"/>
      <c r="D9" s="49"/>
      <c r="E9" s="141" t="s">
        <v>185</v>
      </c>
      <c r="F9" s="49"/>
      <c r="G9" s="49"/>
      <c r="H9" s="49"/>
      <c r="I9" s="142"/>
      <c r="J9" s="49"/>
      <c r="K9" s="53"/>
    </row>
    <row r="10" s="1" customFormat="1">
      <c r="B10" s="48"/>
      <c r="C10" s="49"/>
      <c r="D10" s="42" t="s">
        <v>115</v>
      </c>
      <c r="E10" s="49"/>
      <c r="F10" s="49"/>
      <c r="G10" s="49"/>
      <c r="H10" s="49"/>
      <c r="I10" s="142"/>
      <c r="J10" s="49"/>
      <c r="K10" s="53"/>
    </row>
    <row r="11" s="1" customFormat="1" ht="36.96" customHeight="1">
      <c r="B11" s="48"/>
      <c r="C11" s="49"/>
      <c r="D11" s="49"/>
      <c r="E11" s="143" t="s">
        <v>443</v>
      </c>
      <c r="F11" s="49"/>
      <c r="G11" s="49"/>
      <c r="H11" s="49"/>
      <c r="I11" s="142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42"/>
      <c r="J12" s="49"/>
      <c r="K12" s="53"/>
    </row>
    <row r="13" s="1" customFormat="1" ht="14.4" customHeight="1">
      <c r="B13" s="48"/>
      <c r="C13" s="49"/>
      <c r="D13" s="42" t="s">
        <v>21</v>
      </c>
      <c r="E13" s="49"/>
      <c r="F13" s="37" t="s">
        <v>22</v>
      </c>
      <c r="G13" s="49"/>
      <c r="H13" s="49"/>
      <c r="I13" s="144" t="s">
        <v>23</v>
      </c>
      <c r="J13" s="37" t="s">
        <v>5</v>
      </c>
      <c r="K13" s="53"/>
    </row>
    <row r="14" s="1" customFormat="1" ht="14.4" customHeight="1">
      <c r="B14" s="48"/>
      <c r="C14" s="49"/>
      <c r="D14" s="42" t="s">
        <v>24</v>
      </c>
      <c r="E14" s="49"/>
      <c r="F14" s="37" t="s">
        <v>25</v>
      </c>
      <c r="G14" s="49"/>
      <c r="H14" s="49"/>
      <c r="I14" s="144" t="s">
        <v>26</v>
      </c>
      <c r="J14" s="145" t="str">
        <f>'Rekapitulace stavby'!AN8</f>
        <v>10. 12. 2018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42"/>
      <c r="J15" s="49"/>
      <c r="K15" s="53"/>
    </row>
    <row r="16" s="1" customFormat="1" ht="14.4" customHeight="1">
      <c r="B16" s="48"/>
      <c r="C16" s="49"/>
      <c r="D16" s="42" t="s">
        <v>28</v>
      </c>
      <c r="E16" s="49"/>
      <c r="F16" s="49"/>
      <c r="G16" s="49"/>
      <c r="H16" s="49"/>
      <c r="I16" s="144" t="s">
        <v>29</v>
      </c>
      <c r="J16" s="37" t="s">
        <v>30</v>
      </c>
      <c r="K16" s="53"/>
    </row>
    <row r="17" s="1" customFormat="1" ht="18" customHeight="1">
      <c r="B17" s="48"/>
      <c r="C17" s="49"/>
      <c r="D17" s="49"/>
      <c r="E17" s="37" t="s">
        <v>31</v>
      </c>
      <c r="F17" s="49"/>
      <c r="G17" s="49"/>
      <c r="H17" s="49"/>
      <c r="I17" s="144" t="s">
        <v>32</v>
      </c>
      <c r="J17" s="37" t="s">
        <v>5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42"/>
      <c r="J18" s="49"/>
      <c r="K18" s="53"/>
    </row>
    <row r="19" s="1" customFormat="1" ht="14.4" customHeight="1">
      <c r="B19" s="48"/>
      <c r="C19" s="49"/>
      <c r="D19" s="42" t="s">
        <v>33</v>
      </c>
      <c r="E19" s="49"/>
      <c r="F19" s="49"/>
      <c r="G19" s="49"/>
      <c r="H19" s="49"/>
      <c r="I19" s="144" t="s">
        <v>29</v>
      </c>
      <c r="J19" s="37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44" t="s">
        <v>32</v>
      </c>
      <c r="J20" s="37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42"/>
      <c r="J21" s="49"/>
      <c r="K21" s="53"/>
    </row>
    <row r="22" s="1" customFormat="1" ht="14.4" customHeight="1">
      <c r="B22" s="48"/>
      <c r="C22" s="49"/>
      <c r="D22" s="42" t="s">
        <v>35</v>
      </c>
      <c r="E22" s="49"/>
      <c r="F22" s="49"/>
      <c r="G22" s="49"/>
      <c r="H22" s="49"/>
      <c r="I22" s="144" t="s">
        <v>29</v>
      </c>
      <c r="J22" s="37" t="s">
        <v>36</v>
      </c>
      <c r="K22" s="53"/>
    </row>
    <row r="23" s="1" customFormat="1" ht="18" customHeight="1">
      <c r="B23" s="48"/>
      <c r="C23" s="49"/>
      <c r="D23" s="49"/>
      <c r="E23" s="37" t="s">
        <v>37</v>
      </c>
      <c r="F23" s="49"/>
      <c r="G23" s="49"/>
      <c r="H23" s="49"/>
      <c r="I23" s="144" t="s">
        <v>32</v>
      </c>
      <c r="J23" s="37" t="s">
        <v>38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42"/>
      <c r="J24" s="49"/>
      <c r="K24" s="53"/>
    </row>
    <row r="25" s="1" customFormat="1" ht="14.4" customHeight="1">
      <c r="B25" s="48"/>
      <c r="C25" s="49"/>
      <c r="D25" s="42" t="s">
        <v>40</v>
      </c>
      <c r="E25" s="49"/>
      <c r="F25" s="49"/>
      <c r="G25" s="49"/>
      <c r="H25" s="49"/>
      <c r="I25" s="142"/>
      <c r="J25" s="49"/>
      <c r="K25" s="53"/>
    </row>
    <row r="26" s="7" customFormat="1" ht="242.25" customHeight="1">
      <c r="B26" s="146"/>
      <c r="C26" s="147"/>
      <c r="D26" s="147"/>
      <c r="E26" s="46" t="s">
        <v>444</v>
      </c>
      <c r="F26" s="46"/>
      <c r="G26" s="46"/>
      <c r="H26" s="46"/>
      <c r="I26" s="148"/>
      <c r="J26" s="147"/>
      <c r="K26" s="14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42"/>
      <c r="J27" s="49"/>
      <c r="K27" s="53"/>
    </row>
    <row r="28" s="1" customFormat="1" ht="6.96" customHeight="1">
      <c r="B28" s="48"/>
      <c r="C28" s="49"/>
      <c r="D28" s="84"/>
      <c r="E28" s="84"/>
      <c r="F28" s="84"/>
      <c r="G28" s="84"/>
      <c r="H28" s="84"/>
      <c r="I28" s="150"/>
      <c r="J28" s="84"/>
      <c r="K28" s="151"/>
    </row>
    <row r="29" s="1" customFormat="1" ht="25.44" customHeight="1">
      <c r="B29" s="48"/>
      <c r="C29" s="49"/>
      <c r="D29" s="152" t="s">
        <v>42</v>
      </c>
      <c r="E29" s="49"/>
      <c r="F29" s="49"/>
      <c r="G29" s="49"/>
      <c r="H29" s="49"/>
      <c r="I29" s="142"/>
      <c r="J29" s="153">
        <f>ROUND(J96,2)</f>
        <v>0</v>
      </c>
      <c r="K29" s="53"/>
    </row>
    <row r="30" s="1" customFormat="1" ht="6.96" customHeight="1">
      <c r="B30" s="48"/>
      <c r="C30" s="49"/>
      <c r="D30" s="84"/>
      <c r="E30" s="84"/>
      <c r="F30" s="84"/>
      <c r="G30" s="84"/>
      <c r="H30" s="84"/>
      <c r="I30" s="150"/>
      <c r="J30" s="84"/>
      <c r="K30" s="151"/>
    </row>
    <row r="31" s="1" customFormat="1" ht="14.4" customHeight="1">
      <c r="B31" s="48"/>
      <c r="C31" s="49"/>
      <c r="D31" s="49"/>
      <c r="E31" s="49"/>
      <c r="F31" s="54" t="s">
        <v>44</v>
      </c>
      <c r="G31" s="49"/>
      <c r="H31" s="49"/>
      <c r="I31" s="154" t="s">
        <v>43</v>
      </c>
      <c r="J31" s="54" t="s">
        <v>45</v>
      </c>
      <c r="K31" s="53"/>
    </row>
    <row r="32" s="1" customFormat="1" ht="14.4" customHeight="1">
      <c r="B32" s="48"/>
      <c r="C32" s="49"/>
      <c r="D32" s="57" t="s">
        <v>46</v>
      </c>
      <c r="E32" s="57" t="s">
        <v>47</v>
      </c>
      <c r="F32" s="155">
        <f>ROUND(SUM(BE96:BE301), 2)</f>
        <v>0</v>
      </c>
      <c r="G32" s="49"/>
      <c r="H32" s="49"/>
      <c r="I32" s="156">
        <v>0.20999999999999999</v>
      </c>
      <c r="J32" s="155">
        <f>ROUND(ROUND((SUM(BE96:BE301)), 2)*I32, 2)</f>
        <v>0</v>
      </c>
      <c r="K32" s="53"/>
    </row>
    <row r="33" s="1" customFormat="1" ht="14.4" customHeight="1">
      <c r="B33" s="48"/>
      <c r="C33" s="49"/>
      <c r="D33" s="49"/>
      <c r="E33" s="57" t="s">
        <v>48</v>
      </c>
      <c r="F33" s="155">
        <f>ROUND(SUM(BF96:BF301), 2)</f>
        <v>0</v>
      </c>
      <c r="G33" s="49"/>
      <c r="H33" s="49"/>
      <c r="I33" s="156">
        <v>0.14999999999999999</v>
      </c>
      <c r="J33" s="155">
        <f>ROUND(ROUND((SUM(BF96:BF301)),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49</v>
      </c>
      <c r="F34" s="155">
        <f>ROUND(SUM(BG96:BG301), 2)</f>
        <v>0</v>
      </c>
      <c r="G34" s="49"/>
      <c r="H34" s="49"/>
      <c r="I34" s="156">
        <v>0.20999999999999999</v>
      </c>
      <c r="J34" s="155">
        <v>0</v>
      </c>
      <c r="K34" s="53"/>
    </row>
    <row r="35" hidden="1" s="1" customFormat="1" ht="14.4" customHeight="1">
      <c r="B35" s="48"/>
      <c r="C35" s="49"/>
      <c r="D35" s="49"/>
      <c r="E35" s="57" t="s">
        <v>50</v>
      </c>
      <c r="F35" s="155">
        <f>ROUND(SUM(BH96:BH301), 2)</f>
        <v>0</v>
      </c>
      <c r="G35" s="49"/>
      <c r="H35" s="49"/>
      <c r="I35" s="156">
        <v>0.14999999999999999</v>
      </c>
      <c r="J35" s="155">
        <v>0</v>
      </c>
      <c r="K35" s="53"/>
    </row>
    <row r="36" hidden="1" s="1" customFormat="1" ht="14.4" customHeight="1">
      <c r="B36" s="48"/>
      <c r="C36" s="49"/>
      <c r="D36" s="49"/>
      <c r="E36" s="57" t="s">
        <v>51</v>
      </c>
      <c r="F36" s="155">
        <f>ROUND(SUM(BI96:BI301), 2)</f>
        <v>0</v>
      </c>
      <c r="G36" s="49"/>
      <c r="H36" s="49"/>
      <c r="I36" s="156">
        <v>0</v>
      </c>
      <c r="J36" s="155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42"/>
      <c r="J37" s="49"/>
      <c r="K37" s="53"/>
    </row>
    <row r="38" s="1" customFormat="1" ht="25.44" customHeight="1">
      <c r="B38" s="48"/>
      <c r="C38" s="157"/>
      <c r="D38" s="158" t="s">
        <v>52</v>
      </c>
      <c r="E38" s="90"/>
      <c r="F38" s="90"/>
      <c r="G38" s="159" t="s">
        <v>53</v>
      </c>
      <c r="H38" s="160" t="s">
        <v>54</v>
      </c>
      <c r="I38" s="161"/>
      <c r="J38" s="162">
        <f>SUM(J29:J36)</f>
        <v>0</v>
      </c>
      <c r="K38" s="163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64"/>
      <c r="J39" s="70"/>
      <c r="K39" s="71"/>
    </row>
    <row r="43" s="1" customFormat="1" ht="6.96" customHeight="1">
      <c r="B43" s="72"/>
      <c r="C43" s="73"/>
      <c r="D43" s="73"/>
      <c r="E43" s="73"/>
      <c r="F43" s="73"/>
      <c r="G43" s="73"/>
      <c r="H43" s="73"/>
      <c r="I43" s="165"/>
      <c r="J43" s="73"/>
      <c r="K43" s="166"/>
    </row>
    <row r="44" s="1" customFormat="1" ht="36.96" customHeight="1">
      <c r="B44" s="48"/>
      <c r="C44" s="32" t="s">
        <v>118</v>
      </c>
      <c r="D44" s="49"/>
      <c r="E44" s="49"/>
      <c r="F44" s="49"/>
      <c r="G44" s="49"/>
      <c r="H44" s="49"/>
      <c r="I44" s="142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42"/>
      <c r="J45" s="49"/>
      <c r="K45" s="53"/>
    </row>
    <row r="46" s="1" customFormat="1" ht="14.4" customHeight="1">
      <c r="B46" s="48"/>
      <c r="C46" s="42" t="s">
        <v>19</v>
      </c>
      <c r="D46" s="49"/>
      <c r="E46" s="49"/>
      <c r="F46" s="49"/>
      <c r="G46" s="49"/>
      <c r="H46" s="49"/>
      <c r="I46" s="142"/>
      <c r="J46" s="49"/>
      <c r="K46" s="53"/>
    </row>
    <row r="47" s="1" customFormat="1" ht="16.5" customHeight="1">
      <c r="B47" s="48"/>
      <c r="C47" s="49"/>
      <c r="D47" s="49"/>
      <c r="E47" s="141" t="str">
        <f>E7</f>
        <v>Areál nemocnice v Českém Brodě – zřízení skladu odpadů</v>
      </c>
      <c r="F47" s="42"/>
      <c r="G47" s="42"/>
      <c r="H47" s="42"/>
      <c r="I47" s="142"/>
      <c r="J47" s="49"/>
      <c r="K47" s="53"/>
    </row>
    <row r="48">
      <c r="B48" s="30"/>
      <c r="C48" s="42" t="s">
        <v>113</v>
      </c>
      <c r="D48" s="31"/>
      <c r="E48" s="31"/>
      <c r="F48" s="31"/>
      <c r="G48" s="31"/>
      <c r="H48" s="31"/>
      <c r="I48" s="140"/>
      <c r="J48" s="31"/>
      <c r="K48" s="33"/>
    </row>
    <row r="49" s="1" customFormat="1" ht="16.5" customHeight="1">
      <c r="B49" s="48"/>
      <c r="C49" s="49"/>
      <c r="D49" s="49"/>
      <c r="E49" s="141" t="s">
        <v>185</v>
      </c>
      <c r="F49" s="49"/>
      <c r="G49" s="49"/>
      <c r="H49" s="49"/>
      <c r="I49" s="142"/>
      <c r="J49" s="49"/>
      <c r="K49" s="53"/>
    </row>
    <row r="50" s="1" customFormat="1" ht="14.4" customHeight="1">
      <c r="B50" s="48"/>
      <c r="C50" s="42" t="s">
        <v>115</v>
      </c>
      <c r="D50" s="49"/>
      <c r="E50" s="49"/>
      <c r="F50" s="49"/>
      <c r="G50" s="49"/>
      <c r="H50" s="49"/>
      <c r="I50" s="142"/>
      <c r="J50" s="49"/>
      <c r="K50" s="53"/>
    </row>
    <row r="51" s="1" customFormat="1" ht="17.25" customHeight="1">
      <c r="B51" s="48"/>
      <c r="C51" s="49"/>
      <c r="D51" s="49"/>
      <c r="E51" s="143" t="str">
        <f>E11</f>
        <v>01_01 - Architektonicko-stavební řešení</v>
      </c>
      <c r="F51" s="49"/>
      <c r="G51" s="49"/>
      <c r="H51" s="49"/>
      <c r="I51" s="142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42"/>
      <c r="J52" s="49"/>
      <c r="K52" s="53"/>
    </row>
    <row r="53" s="1" customFormat="1" ht="18" customHeight="1">
      <c r="B53" s="48"/>
      <c r="C53" s="42" t="s">
        <v>24</v>
      </c>
      <c r="D53" s="49"/>
      <c r="E53" s="49"/>
      <c r="F53" s="37" t="str">
        <f>F14</f>
        <v>Český Brod, ul. Žižkova, areál nemocnice</v>
      </c>
      <c r="G53" s="49"/>
      <c r="H53" s="49"/>
      <c r="I53" s="144" t="s">
        <v>26</v>
      </c>
      <c r="J53" s="145" t="str">
        <f>IF(J14="","",J14)</f>
        <v>10. 12. 2018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42"/>
      <c r="J54" s="49"/>
      <c r="K54" s="53"/>
    </row>
    <row r="55" s="1" customFormat="1">
      <c r="B55" s="48"/>
      <c r="C55" s="42" t="s">
        <v>28</v>
      </c>
      <c r="D55" s="49"/>
      <c r="E55" s="49"/>
      <c r="F55" s="37" t="str">
        <f>E17</f>
        <v>město Český Brod</v>
      </c>
      <c r="G55" s="49"/>
      <c r="H55" s="49"/>
      <c r="I55" s="144" t="s">
        <v>35</v>
      </c>
      <c r="J55" s="46" t="str">
        <f>E23</f>
        <v>PROJEKT CENTRUM NOVA s.r.o.</v>
      </c>
      <c r="K55" s="53"/>
    </row>
    <row r="56" s="1" customFormat="1" ht="14.4" customHeight="1">
      <c r="B56" s="48"/>
      <c r="C56" s="42" t="s">
        <v>33</v>
      </c>
      <c r="D56" s="49"/>
      <c r="E56" s="49"/>
      <c r="F56" s="37" t="str">
        <f>IF(E20="","",E20)</f>
        <v/>
      </c>
      <c r="G56" s="49"/>
      <c r="H56" s="49"/>
      <c r="I56" s="142"/>
      <c r="J56" s="167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42"/>
      <c r="J57" s="49"/>
      <c r="K57" s="53"/>
    </row>
    <row r="58" s="1" customFormat="1" ht="29.28" customHeight="1">
      <c r="B58" s="48"/>
      <c r="C58" s="168" t="s">
        <v>119</v>
      </c>
      <c r="D58" s="157"/>
      <c r="E58" s="157"/>
      <c r="F58" s="157"/>
      <c r="G58" s="157"/>
      <c r="H58" s="157"/>
      <c r="I58" s="169"/>
      <c r="J58" s="170" t="s">
        <v>120</v>
      </c>
      <c r="K58" s="171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42"/>
      <c r="J59" s="49"/>
      <c r="K59" s="53"/>
    </row>
    <row r="60" s="1" customFormat="1" ht="29.28" customHeight="1">
      <c r="B60" s="48"/>
      <c r="C60" s="172" t="s">
        <v>121</v>
      </c>
      <c r="D60" s="49"/>
      <c r="E60" s="49"/>
      <c r="F60" s="49"/>
      <c r="G60" s="49"/>
      <c r="H60" s="49"/>
      <c r="I60" s="142"/>
      <c r="J60" s="153">
        <f>J96</f>
        <v>0</v>
      </c>
      <c r="K60" s="53"/>
      <c r="AU60" s="26" t="s">
        <v>122</v>
      </c>
    </row>
    <row r="61" s="8" customFormat="1" ht="24.96" customHeight="1">
      <c r="B61" s="173"/>
      <c r="C61" s="174"/>
      <c r="D61" s="175" t="s">
        <v>188</v>
      </c>
      <c r="E61" s="176"/>
      <c r="F61" s="176"/>
      <c r="G61" s="176"/>
      <c r="H61" s="176"/>
      <c r="I61" s="177"/>
      <c r="J61" s="178">
        <f>J97</f>
        <v>0</v>
      </c>
      <c r="K61" s="179"/>
    </row>
    <row r="62" s="9" customFormat="1" ht="19.92" customHeight="1">
      <c r="B62" s="180"/>
      <c r="C62" s="181"/>
      <c r="D62" s="182" t="s">
        <v>445</v>
      </c>
      <c r="E62" s="183"/>
      <c r="F62" s="183"/>
      <c r="G62" s="183"/>
      <c r="H62" s="183"/>
      <c r="I62" s="184"/>
      <c r="J62" s="185">
        <f>J98</f>
        <v>0</v>
      </c>
      <c r="K62" s="186"/>
    </row>
    <row r="63" s="9" customFormat="1" ht="19.92" customHeight="1">
      <c r="B63" s="180"/>
      <c r="C63" s="181"/>
      <c r="D63" s="182" t="s">
        <v>446</v>
      </c>
      <c r="E63" s="183"/>
      <c r="F63" s="183"/>
      <c r="G63" s="183"/>
      <c r="H63" s="183"/>
      <c r="I63" s="184"/>
      <c r="J63" s="185">
        <f>J122</f>
        <v>0</v>
      </c>
      <c r="K63" s="186"/>
    </row>
    <row r="64" s="9" customFormat="1" ht="19.92" customHeight="1">
      <c r="B64" s="180"/>
      <c r="C64" s="181"/>
      <c r="D64" s="182" t="s">
        <v>189</v>
      </c>
      <c r="E64" s="183"/>
      <c r="F64" s="183"/>
      <c r="G64" s="183"/>
      <c r="H64" s="183"/>
      <c r="I64" s="184"/>
      <c r="J64" s="185">
        <f>J137</f>
        <v>0</v>
      </c>
      <c r="K64" s="186"/>
    </row>
    <row r="65" s="9" customFormat="1" ht="19.92" customHeight="1">
      <c r="B65" s="180"/>
      <c r="C65" s="181"/>
      <c r="D65" s="182" t="s">
        <v>190</v>
      </c>
      <c r="E65" s="183"/>
      <c r="F65" s="183"/>
      <c r="G65" s="183"/>
      <c r="H65" s="183"/>
      <c r="I65" s="184"/>
      <c r="J65" s="185">
        <f>J177</f>
        <v>0</v>
      </c>
      <c r="K65" s="186"/>
    </row>
    <row r="66" s="9" customFormat="1" ht="19.92" customHeight="1">
      <c r="B66" s="180"/>
      <c r="C66" s="181"/>
      <c r="D66" s="182" t="s">
        <v>191</v>
      </c>
      <c r="E66" s="183"/>
      <c r="F66" s="183"/>
      <c r="G66" s="183"/>
      <c r="H66" s="183"/>
      <c r="I66" s="184"/>
      <c r="J66" s="185">
        <f>J215</f>
        <v>0</v>
      </c>
      <c r="K66" s="186"/>
    </row>
    <row r="67" s="9" customFormat="1" ht="19.92" customHeight="1">
      <c r="B67" s="180"/>
      <c r="C67" s="181"/>
      <c r="D67" s="182" t="s">
        <v>193</v>
      </c>
      <c r="E67" s="183"/>
      <c r="F67" s="183"/>
      <c r="G67" s="183"/>
      <c r="H67" s="183"/>
      <c r="I67" s="184"/>
      <c r="J67" s="185">
        <f>J241</f>
        <v>0</v>
      </c>
      <c r="K67" s="186"/>
    </row>
    <row r="68" s="8" customFormat="1" ht="24.96" customHeight="1">
      <c r="B68" s="173"/>
      <c r="C68" s="174"/>
      <c r="D68" s="175" t="s">
        <v>194</v>
      </c>
      <c r="E68" s="176"/>
      <c r="F68" s="176"/>
      <c r="G68" s="176"/>
      <c r="H68" s="176"/>
      <c r="I68" s="177"/>
      <c r="J68" s="178">
        <f>J244</f>
        <v>0</v>
      </c>
      <c r="K68" s="179"/>
    </row>
    <row r="69" s="9" customFormat="1" ht="19.92" customHeight="1">
      <c r="B69" s="180"/>
      <c r="C69" s="181"/>
      <c r="D69" s="182" t="s">
        <v>447</v>
      </c>
      <c r="E69" s="183"/>
      <c r="F69" s="183"/>
      <c r="G69" s="183"/>
      <c r="H69" s="183"/>
      <c r="I69" s="184"/>
      <c r="J69" s="185">
        <f>J245</f>
        <v>0</v>
      </c>
      <c r="K69" s="186"/>
    </row>
    <row r="70" s="9" customFormat="1" ht="19.92" customHeight="1">
      <c r="B70" s="180"/>
      <c r="C70" s="181"/>
      <c r="D70" s="182" t="s">
        <v>448</v>
      </c>
      <c r="E70" s="183"/>
      <c r="F70" s="183"/>
      <c r="G70" s="183"/>
      <c r="H70" s="183"/>
      <c r="I70" s="184"/>
      <c r="J70" s="185">
        <f>J250</f>
        <v>0</v>
      </c>
      <c r="K70" s="186"/>
    </row>
    <row r="71" s="9" customFormat="1" ht="19.92" customHeight="1">
      <c r="B71" s="180"/>
      <c r="C71" s="181"/>
      <c r="D71" s="182" t="s">
        <v>449</v>
      </c>
      <c r="E71" s="183"/>
      <c r="F71" s="183"/>
      <c r="G71" s="183"/>
      <c r="H71" s="183"/>
      <c r="I71" s="184"/>
      <c r="J71" s="185">
        <f>J262</f>
        <v>0</v>
      </c>
      <c r="K71" s="186"/>
    </row>
    <row r="72" s="9" customFormat="1" ht="19.92" customHeight="1">
      <c r="B72" s="180"/>
      <c r="C72" s="181"/>
      <c r="D72" s="182" t="s">
        <v>195</v>
      </c>
      <c r="E72" s="183"/>
      <c r="F72" s="183"/>
      <c r="G72" s="183"/>
      <c r="H72" s="183"/>
      <c r="I72" s="184"/>
      <c r="J72" s="185">
        <f>J282</f>
        <v>0</v>
      </c>
      <c r="K72" s="186"/>
    </row>
    <row r="73" s="8" customFormat="1" ht="24.96" customHeight="1">
      <c r="B73" s="173"/>
      <c r="C73" s="174"/>
      <c r="D73" s="175" t="s">
        <v>450</v>
      </c>
      <c r="E73" s="176"/>
      <c r="F73" s="176"/>
      <c r="G73" s="176"/>
      <c r="H73" s="176"/>
      <c r="I73" s="177"/>
      <c r="J73" s="178">
        <f>J298</f>
        <v>0</v>
      </c>
      <c r="K73" s="179"/>
    </row>
    <row r="74" s="9" customFormat="1" ht="19.92" customHeight="1">
      <c r="B74" s="180"/>
      <c r="C74" s="181"/>
      <c r="D74" s="182" t="s">
        <v>451</v>
      </c>
      <c r="E74" s="183"/>
      <c r="F74" s="183"/>
      <c r="G74" s="183"/>
      <c r="H74" s="183"/>
      <c r="I74" s="184"/>
      <c r="J74" s="185">
        <f>J299</f>
        <v>0</v>
      </c>
      <c r="K74" s="186"/>
    </row>
    <row r="75" s="1" customFormat="1" ht="21.84" customHeight="1">
      <c r="B75" s="48"/>
      <c r="C75" s="49"/>
      <c r="D75" s="49"/>
      <c r="E75" s="49"/>
      <c r="F75" s="49"/>
      <c r="G75" s="49"/>
      <c r="H75" s="49"/>
      <c r="I75" s="142"/>
      <c r="J75" s="49"/>
      <c r="K75" s="53"/>
    </row>
    <row r="76" s="1" customFormat="1" ht="6.96" customHeight="1">
      <c r="B76" s="69"/>
      <c r="C76" s="70"/>
      <c r="D76" s="70"/>
      <c r="E76" s="70"/>
      <c r="F76" s="70"/>
      <c r="G76" s="70"/>
      <c r="H76" s="70"/>
      <c r="I76" s="164"/>
      <c r="J76" s="70"/>
      <c r="K76" s="71"/>
    </row>
    <row r="80" s="1" customFormat="1" ht="6.96" customHeight="1">
      <c r="B80" s="72"/>
      <c r="C80" s="73"/>
      <c r="D80" s="73"/>
      <c r="E80" s="73"/>
      <c r="F80" s="73"/>
      <c r="G80" s="73"/>
      <c r="H80" s="73"/>
      <c r="I80" s="165"/>
      <c r="J80" s="73"/>
      <c r="K80" s="73"/>
      <c r="L80" s="48"/>
    </row>
    <row r="81" s="1" customFormat="1" ht="36.96" customHeight="1">
      <c r="B81" s="48"/>
      <c r="C81" s="74" t="s">
        <v>125</v>
      </c>
      <c r="I81" s="187"/>
      <c r="L81" s="48"/>
    </row>
    <row r="82" s="1" customFormat="1" ht="6.96" customHeight="1">
      <c r="B82" s="48"/>
      <c r="I82" s="187"/>
      <c r="L82" s="48"/>
    </row>
    <row r="83" s="1" customFormat="1" ht="14.4" customHeight="1">
      <c r="B83" s="48"/>
      <c r="C83" s="76" t="s">
        <v>19</v>
      </c>
      <c r="I83" s="187"/>
      <c r="L83" s="48"/>
    </row>
    <row r="84" s="1" customFormat="1" ht="16.5" customHeight="1">
      <c r="B84" s="48"/>
      <c r="E84" s="188" t="str">
        <f>E7</f>
        <v>Areál nemocnice v Českém Brodě – zřízení skladu odpadů</v>
      </c>
      <c r="F84" s="76"/>
      <c r="G84" s="76"/>
      <c r="H84" s="76"/>
      <c r="I84" s="187"/>
      <c r="L84" s="48"/>
    </row>
    <row r="85">
      <c r="B85" s="30"/>
      <c r="C85" s="76" t="s">
        <v>113</v>
      </c>
      <c r="L85" s="30"/>
    </row>
    <row r="86" s="1" customFormat="1" ht="16.5" customHeight="1">
      <c r="B86" s="48"/>
      <c r="E86" s="188" t="s">
        <v>185</v>
      </c>
      <c r="F86" s="1"/>
      <c r="G86" s="1"/>
      <c r="H86" s="1"/>
      <c r="I86" s="187"/>
      <c r="L86" s="48"/>
    </row>
    <row r="87" s="1" customFormat="1" ht="14.4" customHeight="1">
      <c r="B87" s="48"/>
      <c r="C87" s="76" t="s">
        <v>115</v>
      </c>
      <c r="I87" s="187"/>
      <c r="L87" s="48"/>
    </row>
    <row r="88" s="1" customFormat="1" ht="17.25" customHeight="1">
      <c r="B88" s="48"/>
      <c r="E88" s="79" t="str">
        <f>E11</f>
        <v>01_01 - Architektonicko-stavební řešení</v>
      </c>
      <c r="F88" s="1"/>
      <c r="G88" s="1"/>
      <c r="H88" s="1"/>
      <c r="I88" s="187"/>
      <c r="L88" s="48"/>
    </row>
    <row r="89" s="1" customFormat="1" ht="6.96" customHeight="1">
      <c r="B89" s="48"/>
      <c r="I89" s="187"/>
      <c r="L89" s="48"/>
    </row>
    <row r="90" s="1" customFormat="1" ht="18" customHeight="1">
      <c r="B90" s="48"/>
      <c r="C90" s="76" t="s">
        <v>24</v>
      </c>
      <c r="F90" s="189" t="str">
        <f>F14</f>
        <v>Český Brod, ul. Žižkova, areál nemocnice</v>
      </c>
      <c r="I90" s="190" t="s">
        <v>26</v>
      </c>
      <c r="J90" s="81" t="str">
        <f>IF(J14="","",J14)</f>
        <v>10. 12. 2018</v>
      </c>
      <c r="L90" s="48"/>
    </row>
    <row r="91" s="1" customFormat="1" ht="6.96" customHeight="1">
      <c r="B91" s="48"/>
      <c r="I91" s="187"/>
      <c r="L91" s="48"/>
    </row>
    <row r="92" s="1" customFormat="1">
      <c r="B92" s="48"/>
      <c r="C92" s="76" t="s">
        <v>28</v>
      </c>
      <c r="F92" s="189" t="str">
        <f>E17</f>
        <v>město Český Brod</v>
      </c>
      <c r="I92" s="190" t="s">
        <v>35</v>
      </c>
      <c r="J92" s="189" t="str">
        <f>E23</f>
        <v>PROJEKT CENTRUM NOVA s.r.o.</v>
      </c>
      <c r="L92" s="48"/>
    </row>
    <row r="93" s="1" customFormat="1" ht="14.4" customHeight="1">
      <c r="B93" s="48"/>
      <c r="C93" s="76" t="s">
        <v>33</v>
      </c>
      <c r="F93" s="189" t="str">
        <f>IF(E20="","",E20)</f>
        <v/>
      </c>
      <c r="I93" s="187"/>
      <c r="L93" s="48"/>
    </row>
    <row r="94" s="1" customFormat="1" ht="10.32" customHeight="1">
      <c r="B94" s="48"/>
      <c r="I94" s="187"/>
      <c r="L94" s="48"/>
    </row>
    <row r="95" s="10" customFormat="1" ht="29.28" customHeight="1">
      <c r="B95" s="191"/>
      <c r="C95" s="192" t="s">
        <v>126</v>
      </c>
      <c r="D95" s="193" t="s">
        <v>61</v>
      </c>
      <c r="E95" s="193" t="s">
        <v>57</v>
      </c>
      <c r="F95" s="193" t="s">
        <v>127</v>
      </c>
      <c r="G95" s="193" t="s">
        <v>128</v>
      </c>
      <c r="H95" s="193" t="s">
        <v>129</v>
      </c>
      <c r="I95" s="194" t="s">
        <v>130</v>
      </c>
      <c r="J95" s="193" t="s">
        <v>120</v>
      </c>
      <c r="K95" s="195" t="s">
        <v>131</v>
      </c>
      <c r="L95" s="191"/>
      <c r="M95" s="94" t="s">
        <v>132</v>
      </c>
      <c r="N95" s="95" t="s">
        <v>46</v>
      </c>
      <c r="O95" s="95" t="s">
        <v>133</v>
      </c>
      <c r="P95" s="95" t="s">
        <v>134</v>
      </c>
      <c r="Q95" s="95" t="s">
        <v>135</v>
      </c>
      <c r="R95" s="95" t="s">
        <v>136</v>
      </c>
      <c r="S95" s="95" t="s">
        <v>137</v>
      </c>
      <c r="T95" s="96" t="s">
        <v>138</v>
      </c>
    </row>
    <row r="96" s="1" customFormat="1" ht="29.28" customHeight="1">
      <c r="B96" s="48"/>
      <c r="C96" s="98" t="s">
        <v>121</v>
      </c>
      <c r="I96" s="187"/>
      <c r="J96" s="196">
        <f>BK96</f>
        <v>0</v>
      </c>
      <c r="L96" s="48"/>
      <c r="M96" s="97"/>
      <c r="N96" s="84"/>
      <c r="O96" s="84"/>
      <c r="P96" s="197">
        <f>P97+P244+P298</f>
        <v>0</v>
      </c>
      <c r="Q96" s="84"/>
      <c r="R96" s="197">
        <f>R97+R244+R298</f>
        <v>38.458999810000002</v>
      </c>
      <c r="S96" s="84"/>
      <c r="T96" s="198">
        <f>T97+T244+T298</f>
        <v>0</v>
      </c>
      <c r="AT96" s="26" t="s">
        <v>75</v>
      </c>
      <c r="AU96" s="26" t="s">
        <v>122</v>
      </c>
      <c r="BK96" s="199">
        <f>BK97+BK244+BK298</f>
        <v>0</v>
      </c>
    </row>
    <row r="97" s="11" customFormat="1" ht="37.44001" customHeight="1">
      <c r="B97" s="200"/>
      <c r="D97" s="201" t="s">
        <v>75</v>
      </c>
      <c r="E97" s="202" t="s">
        <v>196</v>
      </c>
      <c r="F97" s="202" t="s">
        <v>197</v>
      </c>
      <c r="I97" s="203"/>
      <c r="J97" s="204">
        <f>BK97</f>
        <v>0</v>
      </c>
      <c r="L97" s="200"/>
      <c r="M97" s="205"/>
      <c r="N97" s="206"/>
      <c r="O97" s="206"/>
      <c r="P97" s="207">
        <f>P98+P122+P137+P177+P215+P241</f>
        <v>0</v>
      </c>
      <c r="Q97" s="206"/>
      <c r="R97" s="207">
        <f>R98+R122+R137+R177+R215+R241</f>
        <v>36.916435409999998</v>
      </c>
      <c r="S97" s="206"/>
      <c r="T97" s="208">
        <f>T98+T122+T137+T177+T215+T241</f>
        <v>0</v>
      </c>
      <c r="AR97" s="201" t="s">
        <v>83</v>
      </c>
      <c r="AT97" s="209" t="s">
        <v>75</v>
      </c>
      <c r="AU97" s="209" t="s">
        <v>76</v>
      </c>
      <c r="AY97" s="201" t="s">
        <v>142</v>
      </c>
      <c r="BK97" s="210">
        <f>BK98+BK122+BK137+BK177+BK215+BK241</f>
        <v>0</v>
      </c>
    </row>
    <row r="98" s="11" customFormat="1" ht="19.92" customHeight="1">
      <c r="B98" s="200"/>
      <c r="D98" s="201" t="s">
        <v>75</v>
      </c>
      <c r="E98" s="211" t="s">
        <v>83</v>
      </c>
      <c r="F98" s="211" t="s">
        <v>452</v>
      </c>
      <c r="I98" s="203"/>
      <c r="J98" s="212">
        <f>BK98</f>
        <v>0</v>
      </c>
      <c r="L98" s="200"/>
      <c r="M98" s="205"/>
      <c r="N98" s="206"/>
      <c r="O98" s="206"/>
      <c r="P98" s="207">
        <f>SUM(P99:P121)</f>
        <v>0</v>
      </c>
      <c r="Q98" s="206"/>
      <c r="R98" s="207">
        <f>SUM(R99:R121)</f>
        <v>0</v>
      </c>
      <c r="S98" s="206"/>
      <c r="T98" s="208">
        <f>SUM(T99:T121)</f>
        <v>0</v>
      </c>
      <c r="AR98" s="201" t="s">
        <v>83</v>
      </c>
      <c r="AT98" s="209" t="s">
        <v>75</v>
      </c>
      <c r="AU98" s="209" t="s">
        <v>83</v>
      </c>
      <c r="AY98" s="201" t="s">
        <v>142</v>
      </c>
      <c r="BK98" s="210">
        <f>SUM(BK99:BK121)</f>
        <v>0</v>
      </c>
    </row>
    <row r="99" s="1" customFormat="1" ht="16.5" customHeight="1">
      <c r="B99" s="213"/>
      <c r="C99" s="214" t="s">
        <v>83</v>
      </c>
      <c r="D99" s="214" t="s">
        <v>144</v>
      </c>
      <c r="E99" s="215" t="s">
        <v>453</v>
      </c>
      <c r="F99" s="216" t="s">
        <v>454</v>
      </c>
      <c r="G99" s="217" t="s">
        <v>201</v>
      </c>
      <c r="H99" s="218">
        <v>11.795</v>
      </c>
      <c r="I99" s="219"/>
      <c r="J99" s="220">
        <f>ROUND(I99*H99,2)</f>
        <v>0</v>
      </c>
      <c r="K99" s="216" t="s">
        <v>202</v>
      </c>
      <c r="L99" s="48"/>
      <c r="M99" s="221" t="s">
        <v>5</v>
      </c>
      <c r="N99" s="222" t="s">
        <v>47</v>
      </c>
      <c r="O99" s="49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AR99" s="26" t="s">
        <v>141</v>
      </c>
      <c r="AT99" s="26" t="s">
        <v>144</v>
      </c>
      <c r="AU99" s="26" t="s">
        <v>88</v>
      </c>
      <c r="AY99" s="26" t="s">
        <v>142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6" t="s">
        <v>83</v>
      </c>
      <c r="BK99" s="225">
        <f>ROUND(I99*H99,2)</f>
        <v>0</v>
      </c>
      <c r="BL99" s="26" t="s">
        <v>141</v>
      </c>
      <c r="BM99" s="26" t="s">
        <v>455</v>
      </c>
    </row>
    <row r="100" s="1" customFormat="1">
      <c r="B100" s="48"/>
      <c r="D100" s="226" t="s">
        <v>149</v>
      </c>
      <c r="F100" s="227" t="s">
        <v>456</v>
      </c>
      <c r="I100" s="187"/>
      <c r="L100" s="48"/>
      <c r="M100" s="228"/>
      <c r="N100" s="49"/>
      <c r="O100" s="49"/>
      <c r="P100" s="49"/>
      <c r="Q100" s="49"/>
      <c r="R100" s="49"/>
      <c r="S100" s="49"/>
      <c r="T100" s="87"/>
      <c r="AT100" s="26" t="s">
        <v>149</v>
      </c>
      <c r="AU100" s="26" t="s">
        <v>88</v>
      </c>
    </row>
    <row r="101" s="14" customFormat="1">
      <c r="B101" s="248"/>
      <c r="D101" s="226" t="s">
        <v>205</v>
      </c>
      <c r="E101" s="249" t="s">
        <v>5</v>
      </c>
      <c r="F101" s="250" t="s">
        <v>253</v>
      </c>
      <c r="H101" s="249" t="s">
        <v>5</v>
      </c>
      <c r="I101" s="251"/>
      <c r="L101" s="248"/>
      <c r="M101" s="252"/>
      <c r="N101" s="253"/>
      <c r="O101" s="253"/>
      <c r="P101" s="253"/>
      <c r="Q101" s="253"/>
      <c r="R101" s="253"/>
      <c r="S101" s="253"/>
      <c r="T101" s="254"/>
      <c r="AT101" s="249" t="s">
        <v>205</v>
      </c>
      <c r="AU101" s="249" t="s">
        <v>88</v>
      </c>
      <c r="AV101" s="14" t="s">
        <v>83</v>
      </c>
      <c r="AW101" s="14" t="s">
        <v>39</v>
      </c>
      <c r="AX101" s="14" t="s">
        <v>76</v>
      </c>
      <c r="AY101" s="249" t="s">
        <v>142</v>
      </c>
    </row>
    <row r="102" s="12" customFormat="1">
      <c r="B102" s="232"/>
      <c r="D102" s="226" t="s">
        <v>205</v>
      </c>
      <c r="E102" s="233" t="s">
        <v>5</v>
      </c>
      <c r="F102" s="234" t="s">
        <v>457</v>
      </c>
      <c r="H102" s="235">
        <v>8.9600000000000009</v>
      </c>
      <c r="I102" s="236"/>
      <c r="L102" s="232"/>
      <c r="M102" s="237"/>
      <c r="N102" s="238"/>
      <c r="O102" s="238"/>
      <c r="P102" s="238"/>
      <c r="Q102" s="238"/>
      <c r="R102" s="238"/>
      <c r="S102" s="238"/>
      <c r="T102" s="239"/>
      <c r="AT102" s="233" t="s">
        <v>205</v>
      </c>
      <c r="AU102" s="233" t="s">
        <v>88</v>
      </c>
      <c r="AV102" s="12" t="s">
        <v>88</v>
      </c>
      <c r="AW102" s="12" t="s">
        <v>39</v>
      </c>
      <c r="AX102" s="12" t="s">
        <v>76</v>
      </c>
      <c r="AY102" s="233" t="s">
        <v>142</v>
      </c>
    </row>
    <row r="103" s="14" customFormat="1">
      <c r="B103" s="248"/>
      <c r="D103" s="226" t="s">
        <v>205</v>
      </c>
      <c r="E103" s="249" t="s">
        <v>5</v>
      </c>
      <c r="F103" s="250" t="s">
        <v>255</v>
      </c>
      <c r="H103" s="249" t="s">
        <v>5</v>
      </c>
      <c r="I103" s="251"/>
      <c r="L103" s="248"/>
      <c r="M103" s="252"/>
      <c r="N103" s="253"/>
      <c r="O103" s="253"/>
      <c r="P103" s="253"/>
      <c r="Q103" s="253"/>
      <c r="R103" s="253"/>
      <c r="S103" s="253"/>
      <c r="T103" s="254"/>
      <c r="AT103" s="249" t="s">
        <v>205</v>
      </c>
      <c r="AU103" s="249" t="s">
        <v>88</v>
      </c>
      <c r="AV103" s="14" t="s">
        <v>83</v>
      </c>
      <c r="AW103" s="14" t="s">
        <v>39</v>
      </c>
      <c r="AX103" s="14" t="s">
        <v>76</v>
      </c>
      <c r="AY103" s="249" t="s">
        <v>142</v>
      </c>
    </row>
    <row r="104" s="12" customFormat="1">
      <c r="B104" s="232"/>
      <c r="D104" s="226" t="s">
        <v>205</v>
      </c>
      <c r="E104" s="233" t="s">
        <v>5</v>
      </c>
      <c r="F104" s="234" t="s">
        <v>458</v>
      </c>
      <c r="H104" s="235">
        <v>1.3300000000000001</v>
      </c>
      <c r="I104" s="236"/>
      <c r="L104" s="232"/>
      <c r="M104" s="237"/>
      <c r="N104" s="238"/>
      <c r="O104" s="238"/>
      <c r="P104" s="238"/>
      <c r="Q104" s="238"/>
      <c r="R104" s="238"/>
      <c r="S104" s="238"/>
      <c r="T104" s="239"/>
      <c r="AT104" s="233" t="s">
        <v>205</v>
      </c>
      <c r="AU104" s="233" t="s">
        <v>88</v>
      </c>
      <c r="AV104" s="12" t="s">
        <v>88</v>
      </c>
      <c r="AW104" s="12" t="s">
        <v>39</v>
      </c>
      <c r="AX104" s="12" t="s">
        <v>76</v>
      </c>
      <c r="AY104" s="233" t="s">
        <v>142</v>
      </c>
    </row>
    <row r="105" s="14" customFormat="1">
      <c r="B105" s="248"/>
      <c r="D105" s="226" t="s">
        <v>205</v>
      </c>
      <c r="E105" s="249" t="s">
        <v>5</v>
      </c>
      <c r="F105" s="250" t="s">
        <v>257</v>
      </c>
      <c r="H105" s="249" t="s">
        <v>5</v>
      </c>
      <c r="I105" s="251"/>
      <c r="L105" s="248"/>
      <c r="M105" s="252"/>
      <c r="N105" s="253"/>
      <c r="O105" s="253"/>
      <c r="P105" s="253"/>
      <c r="Q105" s="253"/>
      <c r="R105" s="253"/>
      <c r="S105" s="253"/>
      <c r="T105" s="254"/>
      <c r="AT105" s="249" t="s">
        <v>205</v>
      </c>
      <c r="AU105" s="249" t="s">
        <v>88</v>
      </c>
      <c r="AV105" s="14" t="s">
        <v>83</v>
      </c>
      <c r="AW105" s="14" t="s">
        <v>39</v>
      </c>
      <c r="AX105" s="14" t="s">
        <v>76</v>
      </c>
      <c r="AY105" s="249" t="s">
        <v>142</v>
      </c>
    </row>
    <row r="106" s="12" customFormat="1">
      <c r="B106" s="232"/>
      <c r="D106" s="226" t="s">
        <v>205</v>
      </c>
      <c r="E106" s="233" t="s">
        <v>5</v>
      </c>
      <c r="F106" s="234" t="s">
        <v>459</v>
      </c>
      <c r="H106" s="235">
        <v>1.5049999999999999</v>
      </c>
      <c r="I106" s="236"/>
      <c r="L106" s="232"/>
      <c r="M106" s="237"/>
      <c r="N106" s="238"/>
      <c r="O106" s="238"/>
      <c r="P106" s="238"/>
      <c r="Q106" s="238"/>
      <c r="R106" s="238"/>
      <c r="S106" s="238"/>
      <c r="T106" s="239"/>
      <c r="AT106" s="233" t="s">
        <v>205</v>
      </c>
      <c r="AU106" s="233" t="s">
        <v>88</v>
      </c>
      <c r="AV106" s="12" t="s">
        <v>88</v>
      </c>
      <c r="AW106" s="12" t="s">
        <v>39</v>
      </c>
      <c r="AX106" s="12" t="s">
        <v>76</v>
      </c>
      <c r="AY106" s="233" t="s">
        <v>142</v>
      </c>
    </row>
    <row r="107" s="13" customFormat="1">
      <c r="B107" s="240"/>
      <c r="D107" s="226" t="s">
        <v>205</v>
      </c>
      <c r="E107" s="241" t="s">
        <v>5</v>
      </c>
      <c r="F107" s="242" t="s">
        <v>210</v>
      </c>
      <c r="H107" s="243">
        <v>11.795</v>
      </c>
      <c r="I107" s="244"/>
      <c r="L107" s="240"/>
      <c r="M107" s="245"/>
      <c r="N107" s="246"/>
      <c r="O107" s="246"/>
      <c r="P107" s="246"/>
      <c r="Q107" s="246"/>
      <c r="R107" s="246"/>
      <c r="S107" s="246"/>
      <c r="T107" s="247"/>
      <c r="AT107" s="241" t="s">
        <v>205</v>
      </c>
      <c r="AU107" s="241" t="s">
        <v>88</v>
      </c>
      <c r="AV107" s="13" t="s">
        <v>141</v>
      </c>
      <c r="AW107" s="13" t="s">
        <v>39</v>
      </c>
      <c r="AX107" s="13" t="s">
        <v>83</v>
      </c>
      <c r="AY107" s="241" t="s">
        <v>142</v>
      </c>
    </row>
    <row r="108" s="1" customFormat="1" ht="25.5" customHeight="1">
      <c r="B108" s="213"/>
      <c r="C108" s="214" t="s">
        <v>88</v>
      </c>
      <c r="D108" s="214" t="s">
        <v>144</v>
      </c>
      <c r="E108" s="215" t="s">
        <v>460</v>
      </c>
      <c r="F108" s="216" t="s">
        <v>461</v>
      </c>
      <c r="G108" s="217" t="s">
        <v>201</v>
      </c>
      <c r="H108" s="218">
        <v>11.795</v>
      </c>
      <c r="I108" s="219"/>
      <c r="J108" s="220">
        <f>ROUND(I108*H108,2)</f>
        <v>0</v>
      </c>
      <c r="K108" s="216" t="s">
        <v>202</v>
      </c>
      <c r="L108" s="48"/>
      <c r="M108" s="221" t="s">
        <v>5</v>
      </c>
      <c r="N108" s="222" t="s">
        <v>47</v>
      </c>
      <c r="O108" s="49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AR108" s="26" t="s">
        <v>141</v>
      </c>
      <c r="AT108" s="26" t="s">
        <v>144</v>
      </c>
      <c r="AU108" s="26" t="s">
        <v>88</v>
      </c>
      <c r="AY108" s="26" t="s">
        <v>142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26" t="s">
        <v>83</v>
      </c>
      <c r="BK108" s="225">
        <f>ROUND(I108*H108,2)</f>
        <v>0</v>
      </c>
      <c r="BL108" s="26" t="s">
        <v>141</v>
      </c>
      <c r="BM108" s="26" t="s">
        <v>462</v>
      </c>
    </row>
    <row r="109" s="1" customFormat="1">
      <c r="B109" s="48"/>
      <c r="D109" s="226" t="s">
        <v>149</v>
      </c>
      <c r="F109" s="227" t="s">
        <v>463</v>
      </c>
      <c r="I109" s="187"/>
      <c r="L109" s="48"/>
      <c r="M109" s="228"/>
      <c r="N109" s="49"/>
      <c r="O109" s="49"/>
      <c r="P109" s="49"/>
      <c r="Q109" s="49"/>
      <c r="R109" s="49"/>
      <c r="S109" s="49"/>
      <c r="T109" s="87"/>
      <c r="AT109" s="26" t="s">
        <v>149</v>
      </c>
      <c r="AU109" s="26" t="s">
        <v>88</v>
      </c>
    </row>
    <row r="110" s="1" customFormat="1" ht="25.5" customHeight="1">
      <c r="B110" s="213"/>
      <c r="C110" s="214" t="s">
        <v>155</v>
      </c>
      <c r="D110" s="214" t="s">
        <v>144</v>
      </c>
      <c r="E110" s="215" t="s">
        <v>464</v>
      </c>
      <c r="F110" s="216" t="s">
        <v>465</v>
      </c>
      <c r="G110" s="217" t="s">
        <v>201</v>
      </c>
      <c r="H110" s="218">
        <v>11.795</v>
      </c>
      <c r="I110" s="219"/>
      <c r="J110" s="220">
        <f>ROUND(I110*H110,2)</f>
        <v>0</v>
      </c>
      <c r="K110" s="216" t="s">
        <v>202</v>
      </c>
      <c r="L110" s="48"/>
      <c r="M110" s="221" t="s">
        <v>5</v>
      </c>
      <c r="N110" s="222" t="s">
        <v>47</v>
      </c>
      <c r="O110" s="49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AR110" s="26" t="s">
        <v>141</v>
      </c>
      <c r="AT110" s="26" t="s">
        <v>144</v>
      </c>
      <c r="AU110" s="26" t="s">
        <v>88</v>
      </c>
      <c r="AY110" s="26" t="s">
        <v>142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26" t="s">
        <v>83</v>
      </c>
      <c r="BK110" s="225">
        <f>ROUND(I110*H110,2)</f>
        <v>0</v>
      </c>
      <c r="BL110" s="26" t="s">
        <v>141</v>
      </c>
      <c r="BM110" s="26" t="s">
        <v>466</v>
      </c>
    </row>
    <row r="111" s="1" customFormat="1">
      <c r="B111" s="48"/>
      <c r="D111" s="226" t="s">
        <v>149</v>
      </c>
      <c r="F111" s="227" t="s">
        <v>467</v>
      </c>
      <c r="I111" s="187"/>
      <c r="L111" s="48"/>
      <c r="M111" s="228"/>
      <c r="N111" s="49"/>
      <c r="O111" s="49"/>
      <c r="P111" s="49"/>
      <c r="Q111" s="49"/>
      <c r="R111" s="49"/>
      <c r="S111" s="49"/>
      <c r="T111" s="87"/>
      <c r="AT111" s="26" t="s">
        <v>149</v>
      </c>
      <c r="AU111" s="26" t="s">
        <v>88</v>
      </c>
    </row>
    <row r="112" s="1" customFormat="1" ht="16.5" customHeight="1">
      <c r="B112" s="213"/>
      <c r="C112" s="214" t="s">
        <v>141</v>
      </c>
      <c r="D112" s="214" t="s">
        <v>144</v>
      </c>
      <c r="E112" s="215" t="s">
        <v>468</v>
      </c>
      <c r="F112" s="216" t="s">
        <v>469</v>
      </c>
      <c r="G112" s="217" t="s">
        <v>201</v>
      </c>
      <c r="H112" s="218">
        <v>11.795</v>
      </c>
      <c r="I112" s="219"/>
      <c r="J112" s="220">
        <f>ROUND(I112*H112,2)</f>
        <v>0</v>
      </c>
      <c r="K112" s="216" t="s">
        <v>202</v>
      </c>
      <c r="L112" s="48"/>
      <c r="M112" s="221" t="s">
        <v>5</v>
      </c>
      <c r="N112" s="222" t="s">
        <v>47</v>
      </c>
      <c r="O112" s="49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AR112" s="26" t="s">
        <v>141</v>
      </c>
      <c r="AT112" s="26" t="s">
        <v>144</v>
      </c>
      <c r="AU112" s="26" t="s">
        <v>88</v>
      </c>
      <c r="AY112" s="26" t="s">
        <v>142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26" t="s">
        <v>83</v>
      </c>
      <c r="BK112" s="225">
        <f>ROUND(I112*H112,2)</f>
        <v>0</v>
      </c>
      <c r="BL112" s="26" t="s">
        <v>141</v>
      </c>
      <c r="BM112" s="26" t="s">
        <v>470</v>
      </c>
    </row>
    <row r="113" s="1" customFormat="1">
      <c r="B113" s="48"/>
      <c r="D113" s="226" t="s">
        <v>149</v>
      </c>
      <c r="F113" s="227" t="s">
        <v>471</v>
      </c>
      <c r="I113" s="187"/>
      <c r="L113" s="48"/>
      <c r="M113" s="228"/>
      <c r="N113" s="49"/>
      <c r="O113" s="49"/>
      <c r="P113" s="49"/>
      <c r="Q113" s="49"/>
      <c r="R113" s="49"/>
      <c r="S113" s="49"/>
      <c r="T113" s="87"/>
      <c r="AT113" s="26" t="s">
        <v>149</v>
      </c>
      <c r="AU113" s="26" t="s">
        <v>88</v>
      </c>
    </row>
    <row r="114" s="1" customFormat="1" ht="25.5" customHeight="1">
      <c r="B114" s="213"/>
      <c r="C114" s="214" t="s">
        <v>164</v>
      </c>
      <c r="D114" s="214" t="s">
        <v>144</v>
      </c>
      <c r="E114" s="215" t="s">
        <v>472</v>
      </c>
      <c r="F114" s="216" t="s">
        <v>473</v>
      </c>
      <c r="G114" s="217" t="s">
        <v>201</v>
      </c>
      <c r="H114" s="218">
        <v>436.41500000000002</v>
      </c>
      <c r="I114" s="219"/>
      <c r="J114" s="220">
        <f>ROUND(I114*H114,2)</f>
        <v>0</v>
      </c>
      <c r="K114" s="216" t="s">
        <v>202</v>
      </c>
      <c r="L114" s="48"/>
      <c r="M114" s="221" t="s">
        <v>5</v>
      </c>
      <c r="N114" s="222" t="s">
        <v>47</v>
      </c>
      <c r="O114" s="49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AR114" s="26" t="s">
        <v>141</v>
      </c>
      <c r="AT114" s="26" t="s">
        <v>144</v>
      </c>
      <c r="AU114" s="26" t="s">
        <v>88</v>
      </c>
      <c r="AY114" s="26" t="s">
        <v>142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26" t="s">
        <v>83</v>
      </c>
      <c r="BK114" s="225">
        <f>ROUND(I114*H114,2)</f>
        <v>0</v>
      </c>
      <c r="BL114" s="26" t="s">
        <v>141</v>
      </c>
      <c r="BM114" s="26" t="s">
        <v>474</v>
      </c>
    </row>
    <row r="115" s="1" customFormat="1">
      <c r="B115" s="48"/>
      <c r="D115" s="226" t="s">
        <v>149</v>
      </c>
      <c r="F115" s="227" t="s">
        <v>475</v>
      </c>
      <c r="I115" s="187"/>
      <c r="L115" s="48"/>
      <c r="M115" s="228"/>
      <c r="N115" s="49"/>
      <c r="O115" s="49"/>
      <c r="P115" s="49"/>
      <c r="Q115" s="49"/>
      <c r="R115" s="49"/>
      <c r="S115" s="49"/>
      <c r="T115" s="87"/>
      <c r="AT115" s="26" t="s">
        <v>149</v>
      </c>
      <c r="AU115" s="26" t="s">
        <v>88</v>
      </c>
    </row>
    <row r="116" s="12" customFormat="1">
      <c r="B116" s="232"/>
      <c r="D116" s="226" t="s">
        <v>205</v>
      </c>
      <c r="E116" s="233" t="s">
        <v>5</v>
      </c>
      <c r="F116" s="234" t="s">
        <v>476</v>
      </c>
      <c r="H116" s="235">
        <v>436.41500000000002</v>
      </c>
      <c r="I116" s="236"/>
      <c r="L116" s="232"/>
      <c r="M116" s="237"/>
      <c r="N116" s="238"/>
      <c r="O116" s="238"/>
      <c r="P116" s="238"/>
      <c r="Q116" s="238"/>
      <c r="R116" s="238"/>
      <c r="S116" s="238"/>
      <c r="T116" s="239"/>
      <c r="AT116" s="233" t="s">
        <v>205</v>
      </c>
      <c r="AU116" s="233" t="s">
        <v>88</v>
      </c>
      <c r="AV116" s="12" t="s">
        <v>88</v>
      </c>
      <c r="AW116" s="12" t="s">
        <v>39</v>
      </c>
      <c r="AX116" s="12" t="s">
        <v>76</v>
      </c>
      <c r="AY116" s="233" t="s">
        <v>142</v>
      </c>
    </row>
    <row r="117" s="13" customFormat="1">
      <c r="B117" s="240"/>
      <c r="D117" s="226" t="s">
        <v>205</v>
      </c>
      <c r="E117" s="241" t="s">
        <v>5</v>
      </c>
      <c r="F117" s="242" t="s">
        <v>210</v>
      </c>
      <c r="H117" s="243">
        <v>436.41500000000002</v>
      </c>
      <c r="I117" s="244"/>
      <c r="L117" s="240"/>
      <c r="M117" s="245"/>
      <c r="N117" s="246"/>
      <c r="O117" s="246"/>
      <c r="P117" s="246"/>
      <c r="Q117" s="246"/>
      <c r="R117" s="246"/>
      <c r="S117" s="246"/>
      <c r="T117" s="247"/>
      <c r="AT117" s="241" t="s">
        <v>205</v>
      </c>
      <c r="AU117" s="241" t="s">
        <v>88</v>
      </c>
      <c r="AV117" s="13" t="s">
        <v>141</v>
      </c>
      <c r="AW117" s="13" t="s">
        <v>39</v>
      </c>
      <c r="AX117" s="13" t="s">
        <v>83</v>
      </c>
      <c r="AY117" s="241" t="s">
        <v>142</v>
      </c>
    </row>
    <row r="118" s="1" customFormat="1" ht="16.5" customHeight="1">
      <c r="B118" s="213"/>
      <c r="C118" s="214" t="s">
        <v>169</v>
      </c>
      <c r="D118" s="214" t="s">
        <v>144</v>
      </c>
      <c r="E118" s="215" t="s">
        <v>477</v>
      </c>
      <c r="F118" s="216" t="s">
        <v>478</v>
      </c>
      <c r="G118" s="217" t="s">
        <v>213</v>
      </c>
      <c r="H118" s="218">
        <v>24.77</v>
      </c>
      <c r="I118" s="219"/>
      <c r="J118" s="220">
        <f>ROUND(I118*H118,2)</f>
        <v>0</v>
      </c>
      <c r="K118" s="216" t="s">
        <v>202</v>
      </c>
      <c r="L118" s="48"/>
      <c r="M118" s="221" t="s">
        <v>5</v>
      </c>
      <c r="N118" s="222" t="s">
        <v>47</v>
      </c>
      <c r="O118" s="49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AR118" s="26" t="s">
        <v>141</v>
      </c>
      <c r="AT118" s="26" t="s">
        <v>144</v>
      </c>
      <c r="AU118" s="26" t="s">
        <v>88</v>
      </c>
      <c r="AY118" s="26" t="s">
        <v>142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26" t="s">
        <v>83</v>
      </c>
      <c r="BK118" s="225">
        <f>ROUND(I118*H118,2)</f>
        <v>0</v>
      </c>
      <c r="BL118" s="26" t="s">
        <v>141</v>
      </c>
      <c r="BM118" s="26" t="s">
        <v>479</v>
      </c>
    </row>
    <row r="119" s="1" customFormat="1">
      <c r="B119" s="48"/>
      <c r="D119" s="226" t="s">
        <v>149</v>
      </c>
      <c r="F119" s="227" t="s">
        <v>480</v>
      </c>
      <c r="I119" s="187"/>
      <c r="L119" s="48"/>
      <c r="M119" s="228"/>
      <c r="N119" s="49"/>
      <c r="O119" s="49"/>
      <c r="P119" s="49"/>
      <c r="Q119" s="49"/>
      <c r="R119" s="49"/>
      <c r="S119" s="49"/>
      <c r="T119" s="87"/>
      <c r="AT119" s="26" t="s">
        <v>149</v>
      </c>
      <c r="AU119" s="26" t="s">
        <v>88</v>
      </c>
    </row>
    <row r="120" s="12" customFormat="1">
      <c r="B120" s="232"/>
      <c r="D120" s="226" t="s">
        <v>205</v>
      </c>
      <c r="E120" s="233" t="s">
        <v>5</v>
      </c>
      <c r="F120" s="234" t="s">
        <v>481</v>
      </c>
      <c r="H120" s="235">
        <v>24.77</v>
      </c>
      <c r="I120" s="236"/>
      <c r="L120" s="232"/>
      <c r="M120" s="237"/>
      <c r="N120" s="238"/>
      <c r="O120" s="238"/>
      <c r="P120" s="238"/>
      <c r="Q120" s="238"/>
      <c r="R120" s="238"/>
      <c r="S120" s="238"/>
      <c r="T120" s="239"/>
      <c r="AT120" s="233" t="s">
        <v>205</v>
      </c>
      <c r="AU120" s="233" t="s">
        <v>88</v>
      </c>
      <c r="AV120" s="12" t="s">
        <v>88</v>
      </c>
      <c r="AW120" s="12" t="s">
        <v>39</v>
      </c>
      <c r="AX120" s="12" t="s">
        <v>76</v>
      </c>
      <c r="AY120" s="233" t="s">
        <v>142</v>
      </c>
    </row>
    <row r="121" s="13" customFormat="1">
      <c r="B121" s="240"/>
      <c r="D121" s="226" t="s">
        <v>205</v>
      </c>
      <c r="E121" s="241" t="s">
        <v>5</v>
      </c>
      <c r="F121" s="242" t="s">
        <v>210</v>
      </c>
      <c r="H121" s="243">
        <v>24.77</v>
      </c>
      <c r="I121" s="244"/>
      <c r="L121" s="240"/>
      <c r="M121" s="245"/>
      <c r="N121" s="246"/>
      <c r="O121" s="246"/>
      <c r="P121" s="246"/>
      <c r="Q121" s="246"/>
      <c r="R121" s="246"/>
      <c r="S121" s="246"/>
      <c r="T121" s="247"/>
      <c r="AT121" s="241" t="s">
        <v>205</v>
      </c>
      <c r="AU121" s="241" t="s">
        <v>88</v>
      </c>
      <c r="AV121" s="13" t="s">
        <v>141</v>
      </c>
      <c r="AW121" s="13" t="s">
        <v>39</v>
      </c>
      <c r="AX121" s="13" t="s">
        <v>83</v>
      </c>
      <c r="AY121" s="241" t="s">
        <v>142</v>
      </c>
    </row>
    <row r="122" s="11" customFormat="1" ht="29.88" customHeight="1">
      <c r="B122" s="200"/>
      <c r="D122" s="201" t="s">
        <v>75</v>
      </c>
      <c r="E122" s="211" t="s">
        <v>88</v>
      </c>
      <c r="F122" s="211" t="s">
        <v>482</v>
      </c>
      <c r="I122" s="203"/>
      <c r="J122" s="212">
        <f>BK122</f>
        <v>0</v>
      </c>
      <c r="L122" s="200"/>
      <c r="M122" s="205"/>
      <c r="N122" s="206"/>
      <c r="O122" s="206"/>
      <c r="P122" s="207">
        <f>SUM(P123:P136)</f>
        <v>0</v>
      </c>
      <c r="Q122" s="206"/>
      <c r="R122" s="207">
        <f>SUM(R123:R136)</f>
        <v>25.189522649999997</v>
      </c>
      <c r="S122" s="206"/>
      <c r="T122" s="208">
        <f>SUM(T123:T136)</f>
        <v>0</v>
      </c>
      <c r="AR122" s="201" t="s">
        <v>83</v>
      </c>
      <c r="AT122" s="209" t="s">
        <v>75</v>
      </c>
      <c r="AU122" s="209" t="s">
        <v>83</v>
      </c>
      <c r="AY122" s="201" t="s">
        <v>142</v>
      </c>
      <c r="BK122" s="210">
        <f>SUM(BK123:BK136)</f>
        <v>0</v>
      </c>
    </row>
    <row r="123" s="1" customFormat="1" ht="25.5" customHeight="1">
      <c r="B123" s="213"/>
      <c r="C123" s="214" t="s">
        <v>174</v>
      </c>
      <c r="D123" s="214" t="s">
        <v>144</v>
      </c>
      <c r="E123" s="215" t="s">
        <v>483</v>
      </c>
      <c r="F123" s="216" t="s">
        <v>484</v>
      </c>
      <c r="G123" s="217" t="s">
        <v>201</v>
      </c>
      <c r="H123" s="218">
        <v>3.3700000000000001</v>
      </c>
      <c r="I123" s="219"/>
      <c r="J123" s="220">
        <f>ROUND(I123*H123,2)</f>
        <v>0</v>
      </c>
      <c r="K123" s="216" t="s">
        <v>202</v>
      </c>
      <c r="L123" s="48"/>
      <c r="M123" s="221" t="s">
        <v>5</v>
      </c>
      <c r="N123" s="222" t="s">
        <v>47</v>
      </c>
      <c r="O123" s="49"/>
      <c r="P123" s="223">
        <f>O123*H123</f>
        <v>0</v>
      </c>
      <c r="Q123" s="223">
        <v>2.1600000000000001</v>
      </c>
      <c r="R123" s="223">
        <f>Q123*H123</f>
        <v>7.2792000000000003</v>
      </c>
      <c r="S123" s="223">
        <v>0</v>
      </c>
      <c r="T123" s="224">
        <f>S123*H123</f>
        <v>0</v>
      </c>
      <c r="AR123" s="26" t="s">
        <v>141</v>
      </c>
      <c r="AT123" s="26" t="s">
        <v>144</v>
      </c>
      <c r="AU123" s="26" t="s">
        <v>88</v>
      </c>
      <c r="AY123" s="26" t="s">
        <v>142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26" t="s">
        <v>83</v>
      </c>
      <c r="BK123" s="225">
        <f>ROUND(I123*H123,2)</f>
        <v>0</v>
      </c>
      <c r="BL123" s="26" t="s">
        <v>141</v>
      </c>
      <c r="BM123" s="26" t="s">
        <v>485</v>
      </c>
    </row>
    <row r="124" s="1" customFormat="1">
      <c r="B124" s="48"/>
      <c r="D124" s="226" t="s">
        <v>149</v>
      </c>
      <c r="F124" s="227" t="s">
        <v>486</v>
      </c>
      <c r="I124" s="187"/>
      <c r="L124" s="48"/>
      <c r="M124" s="228"/>
      <c r="N124" s="49"/>
      <c r="O124" s="49"/>
      <c r="P124" s="49"/>
      <c r="Q124" s="49"/>
      <c r="R124" s="49"/>
      <c r="S124" s="49"/>
      <c r="T124" s="87"/>
      <c r="AT124" s="26" t="s">
        <v>149</v>
      </c>
      <c r="AU124" s="26" t="s">
        <v>88</v>
      </c>
    </row>
    <row r="125" s="12" customFormat="1">
      <c r="B125" s="232"/>
      <c r="D125" s="226" t="s">
        <v>205</v>
      </c>
      <c r="E125" s="233" t="s">
        <v>5</v>
      </c>
      <c r="F125" s="234" t="s">
        <v>487</v>
      </c>
      <c r="H125" s="235">
        <v>3.3700000000000001</v>
      </c>
      <c r="I125" s="236"/>
      <c r="L125" s="232"/>
      <c r="M125" s="237"/>
      <c r="N125" s="238"/>
      <c r="O125" s="238"/>
      <c r="P125" s="238"/>
      <c r="Q125" s="238"/>
      <c r="R125" s="238"/>
      <c r="S125" s="238"/>
      <c r="T125" s="239"/>
      <c r="AT125" s="233" t="s">
        <v>205</v>
      </c>
      <c r="AU125" s="233" t="s">
        <v>88</v>
      </c>
      <c r="AV125" s="12" t="s">
        <v>88</v>
      </c>
      <c r="AW125" s="12" t="s">
        <v>39</v>
      </c>
      <c r="AX125" s="12" t="s">
        <v>76</v>
      </c>
      <c r="AY125" s="233" t="s">
        <v>142</v>
      </c>
    </row>
    <row r="126" s="13" customFormat="1">
      <c r="B126" s="240"/>
      <c r="D126" s="226" t="s">
        <v>205</v>
      </c>
      <c r="E126" s="241" t="s">
        <v>5</v>
      </c>
      <c r="F126" s="242" t="s">
        <v>210</v>
      </c>
      <c r="H126" s="243">
        <v>3.3700000000000001</v>
      </c>
      <c r="I126" s="244"/>
      <c r="L126" s="240"/>
      <c r="M126" s="245"/>
      <c r="N126" s="246"/>
      <c r="O126" s="246"/>
      <c r="P126" s="246"/>
      <c r="Q126" s="246"/>
      <c r="R126" s="246"/>
      <c r="S126" s="246"/>
      <c r="T126" s="247"/>
      <c r="AT126" s="241" t="s">
        <v>205</v>
      </c>
      <c r="AU126" s="241" t="s">
        <v>88</v>
      </c>
      <c r="AV126" s="13" t="s">
        <v>141</v>
      </c>
      <c r="AW126" s="13" t="s">
        <v>39</v>
      </c>
      <c r="AX126" s="13" t="s">
        <v>83</v>
      </c>
      <c r="AY126" s="241" t="s">
        <v>142</v>
      </c>
    </row>
    <row r="127" s="1" customFormat="1" ht="16.5" customHeight="1">
      <c r="B127" s="213"/>
      <c r="C127" s="214" t="s">
        <v>179</v>
      </c>
      <c r="D127" s="214" t="s">
        <v>144</v>
      </c>
      <c r="E127" s="215" t="s">
        <v>488</v>
      </c>
      <c r="F127" s="216" t="s">
        <v>489</v>
      </c>
      <c r="G127" s="217" t="s">
        <v>201</v>
      </c>
      <c r="H127" s="218">
        <v>7.077</v>
      </c>
      <c r="I127" s="219"/>
      <c r="J127" s="220">
        <f>ROUND(I127*H127,2)</f>
        <v>0</v>
      </c>
      <c r="K127" s="216" t="s">
        <v>202</v>
      </c>
      <c r="L127" s="48"/>
      <c r="M127" s="221" t="s">
        <v>5</v>
      </c>
      <c r="N127" s="222" t="s">
        <v>47</v>
      </c>
      <c r="O127" s="49"/>
      <c r="P127" s="223">
        <f>O127*H127</f>
        <v>0</v>
      </c>
      <c r="Q127" s="223">
        <v>2.45329</v>
      </c>
      <c r="R127" s="223">
        <f>Q127*H127</f>
        <v>17.361933329999999</v>
      </c>
      <c r="S127" s="223">
        <v>0</v>
      </c>
      <c r="T127" s="224">
        <f>S127*H127</f>
        <v>0</v>
      </c>
      <c r="AR127" s="26" t="s">
        <v>141</v>
      </c>
      <c r="AT127" s="26" t="s">
        <v>144</v>
      </c>
      <c r="AU127" s="26" t="s">
        <v>88</v>
      </c>
      <c r="AY127" s="26" t="s">
        <v>142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26" t="s">
        <v>83</v>
      </c>
      <c r="BK127" s="225">
        <f>ROUND(I127*H127,2)</f>
        <v>0</v>
      </c>
      <c r="BL127" s="26" t="s">
        <v>141</v>
      </c>
      <c r="BM127" s="26" t="s">
        <v>490</v>
      </c>
    </row>
    <row r="128" s="1" customFormat="1">
      <c r="B128" s="48"/>
      <c r="D128" s="226" t="s">
        <v>149</v>
      </c>
      <c r="F128" s="227" t="s">
        <v>491</v>
      </c>
      <c r="I128" s="187"/>
      <c r="L128" s="48"/>
      <c r="M128" s="228"/>
      <c r="N128" s="49"/>
      <c r="O128" s="49"/>
      <c r="P128" s="49"/>
      <c r="Q128" s="49"/>
      <c r="R128" s="49"/>
      <c r="S128" s="49"/>
      <c r="T128" s="87"/>
      <c r="AT128" s="26" t="s">
        <v>149</v>
      </c>
      <c r="AU128" s="26" t="s">
        <v>88</v>
      </c>
    </row>
    <row r="129" s="12" customFormat="1">
      <c r="B129" s="232"/>
      <c r="D129" s="226" t="s">
        <v>205</v>
      </c>
      <c r="E129" s="233" t="s">
        <v>5</v>
      </c>
      <c r="F129" s="234" t="s">
        <v>492</v>
      </c>
      <c r="H129" s="235">
        <v>5.0549999999999997</v>
      </c>
      <c r="I129" s="236"/>
      <c r="L129" s="232"/>
      <c r="M129" s="237"/>
      <c r="N129" s="238"/>
      <c r="O129" s="238"/>
      <c r="P129" s="238"/>
      <c r="Q129" s="238"/>
      <c r="R129" s="238"/>
      <c r="S129" s="238"/>
      <c r="T129" s="239"/>
      <c r="AT129" s="233" t="s">
        <v>205</v>
      </c>
      <c r="AU129" s="233" t="s">
        <v>88</v>
      </c>
      <c r="AV129" s="12" t="s">
        <v>88</v>
      </c>
      <c r="AW129" s="12" t="s">
        <v>39</v>
      </c>
      <c r="AX129" s="12" t="s">
        <v>76</v>
      </c>
      <c r="AY129" s="233" t="s">
        <v>142</v>
      </c>
    </row>
    <row r="130" s="12" customFormat="1">
      <c r="B130" s="232"/>
      <c r="D130" s="226" t="s">
        <v>205</v>
      </c>
      <c r="E130" s="233" t="s">
        <v>5</v>
      </c>
      <c r="F130" s="234" t="s">
        <v>493</v>
      </c>
      <c r="H130" s="235">
        <v>2.0219999999999998</v>
      </c>
      <c r="I130" s="236"/>
      <c r="L130" s="232"/>
      <c r="M130" s="237"/>
      <c r="N130" s="238"/>
      <c r="O130" s="238"/>
      <c r="P130" s="238"/>
      <c r="Q130" s="238"/>
      <c r="R130" s="238"/>
      <c r="S130" s="238"/>
      <c r="T130" s="239"/>
      <c r="AT130" s="233" t="s">
        <v>205</v>
      </c>
      <c r="AU130" s="233" t="s">
        <v>88</v>
      </c>
      <c r="AV130" s="12" t="s">
        <v>88</v>
      </c>
      <c r="AW130" s="12" t="s">
        <v>39</v>
      </c>
      <c r="AX130" s="12" t="s">
        <v>76</v>
      </c>
      <c r="AY130" s="233" t="s">
        <v>142</v>
      </c>
    </row>
    <row r="131" s="13" customFormat="1">
      <c r="B131" s="240"/>
      <c r="D131" s="226" t="s">
        <v>205</v>
      </c>
      <c r="E131" s="241" t="s">
        <v>5</v>
      </c>
      <c r="F131" s="242" t="s">
        <v>210</v>
      </c>
      <c r="H131" s="243">
        <v>7.077</v>
      </c>
      <c r="I131" s="244"/>
      <c r="L131" s="240"/>
      <c r="M131" s="245"/>
      <c r="N131" s="246"/>
      <c r="O131" s="246"/>
      <c r="P131" s="246"/>
      <c r="Q131" s="246"/>
      <c r="R131" s="246"/>
      <c r="S131" s="246"/>
      <c r="T131" s="247"/>
      <c r="AT131" s="241" t="s">
        <v>205</v>
      </c>
      <c r="AU131" s="241" t="s">
        <v>88</v>
      </c>
      <c r="AV131" s="13" t="s">
        <v>141</v>
      </c>
      <c r="AW131" s="13" t="s">
        <v>39</v>
      </c>
      <c r="AX131" s="13" t="s">
        <v>83</v>
      </c>
      <c r="AY131" s="241" t="s">
        <v>142</v>
      </c>
    </row>
    <row r="132" s="1" customFormat="1" ht="16.5" customHeight="1">
      <c r="B132" s="213"/>
      <c r="C132" s="214" t="s">
        <v>247</v>
      </c>
      <c r="D132" s="214" t="s">
        <v>144</v>
      </c>
      <c r="E132" s="215" t="s">
        <v>494</v>
      </c>
      <c r="F132" s="216" t="s">
        <v>495</v>
      </c>
      <c r="G132" s="217" t="s">
        <v>213</v>
      </c>
      <c r="H132" s="218">
        <v>0.51600000000000001</v>
      </c>
      <c r="I132" s="219"/>
      <c r="J132" s="220">
        <f>ROUND(I132*H132,2)</f>
        <v>0</v>
      </c>
      <c r="K132" s="216" t="s">
        <v>202</v>
      </c>
      <c r="L132" s="48"/>
      <c r="M132" s="221" t="s">
        <v>5</v>
      </c>
      <c r="N132" s="222" t="s">
        <v>47</v>
      </c>
      <c r="O132" s="49"/>
      <c r="P132" s="223">
        <f>O132*H132</f>
        <v>0</v>
      </c>
      <c r="Q132" s="223">
        <v>1.06277</v>
      </c>
      <c r="R132" s="223">
        <f>Q132*H132</f>
        <v>0.54838931999999996</v>
      </c>
      <c r="S132" s="223">
        <v>0</v>
      </c>
      <c r="T132" s="224">
        <f>S132*H132</f>
        <v>0</v>
      </c>
      <c r="AR132" s="26" t="s">
        <v>141</v>
      </c>
      <c r="AT132" s="26" t="s">
        <v>144</v>
      </c>
      <c r="AU132" s="26" t="s">
        <v>88</v>
      </c>
      <c r="AY132" s="26" t="s">
        <v>142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26" t="s">
        <v>83</v>
      </c>
      <c r="BK132" s="225">
        <f>ROUND(I132*H132,2)</f>
        <v>0</v>
      </c>
      <c r="BL132" s="26" t="s">
        <v>141</v>
      </c>
      <c r="BM132" s="26" t="s">
        <v>496</v>
      </c>
    </row>
    <row r="133" s="1" customFormat="1">
      <c r="B133" s="48"/>
      <c r="D133" s="226" t="s">
        <v>149</v>
      </c>
      <c r="F133" s="227" t="s">
        <v>497</v>
      </c>
      <c r="I133" s="187"/>
      <c r="L133" s="48"/>
      <c r="M133" s="228"/>
      <c r="N133" s="49"/>
      <c r="O133" s="49"/>
      <c r="P133" s="49"/>
      <c r="Q133" s="49"/>
      <c r="R133" s="49"/>
      <c r="S133" s="49"/>
      <c r="T133" s="87"/>
      <c r="AT133" s="26" t="s">
        <v>149</v>
      </c>
      <c r="AU133" s="26" t="s">
        <v>88</v>
      </c>
    </row>
    <row r="134" s="12" customFormat="1">
      <c r="B134" s="232"/>
      <c r="D134" s="226" t="s">
        <v>205</v>
      </c>
      <c r="E134" s="233" t="s">
        <v>5</v>
      </c>
      <c r="F134" s="234" t="s">
        <v>498</v>
      </c>
      <c r="H134" s="235">
        <v>0.34399999999999997</v>
      </c>
      <c r="I134" s="236"/>
      <c r="L134" s="232"/>
      <c r="M134" s="237"/>
      <c r="N134" s="238"/>
      <c r="O134" s="238"/>
      <c r="P134" s="238"/>
      <c r="Q134" s="238"/>
      <c r="R134" s="238"/>
      <c r="S134" s="238"/>
      <c r="T134" s="239"/>
      <c r="AT134" s="233" t="s">
        <v>205</v>
      </c>
      <c r="AU134" s="233" t="s">
        <v>88</v>
      </c>
      <c r="AV134" s="12" t="s">
        <v>88</v>
      </c>
      <c r="AW134" s="12" t="s">
        <v>39</v>
      </c>
      <c r="AX134" s="12" t="s">
        <v>76</v>
      </c>
      <c r="AY134" s="233" t="s">
        <v>142</v>
      </c>
    </row>
    <row r="135" s="12" customFormat="1">
      <c r="B135" s="232"/>
      <c r="D135" s="226" t="s">
        <v>205</v>
      </c>
      <c r="E135" s="233" t="s">
        <v>5</v>
      </c>
      <c r="F135" s="234" t="s">
        <v>499</v>
      </c>
      <c r="H135" s="235">
        <v>0.17199999999999999</v>
      </c>
      <c r="I135" s="236"/>
      <c r="L135" s="232"/>
      <c r="M135" s="237"/>
      <c r="N135" s="238"/>
      <c r="O135" s="238"/>
      <c r="P135" s="238"/>
      <c r="Q135" s="238"/>
      <c r="R135" s="238"/>
      <c r="S135" s="238"/>
      <c r="T135" s="239"/>
      <c r="AT135" s="233" t="s">
        <v>205</v>
      </c>
      <c r="AU135" s="233" t="s">
        <v>88</v>
      </c>
      <c r="AV135" s="12" t="s">
        <v>88</v>
      </c>
      <c r="AW135" s="12" t="s">
        <v>39</v>
      </c>
      <c r="AX135" s="12" t="s">
        <v>76</v>
      </c>
      <c r="AY135" s="233" t="s">
        <v>142</v>
      </c>
    </row>
    <row r="136" s="13" customFormat="1">
      <c r="B136" s="240"/>
      <c r="D136" s="226" t="s">
        <v>205</v>
      </c>
      <c r="E136" s="241" t="s">
        <v>5</v>
      </c>
      <c r="F136" s="242" t="s">
        <v>210</v>
      </c>
      <c r="H136" s="243">
        <v>0.51600000000000001</v>
      </c>
      <c r="I136" s="244"/>
      <c r="L136" s="240"/>
      <c r="M136" s="245"/>
      <c r="N136" s="246"/>
      <c r="O136" s="246"/>
      <c r="P136" s="246"/>
      <c r="Q136" s="246"/>
      <c r="R136" s="246"/>
      <c r="S136" s="246"/>
      <c r="T136" s="247"/>
      <c r="AT136" s="241" t="s">
        <v>205</v>
      </c>
      <c r="AU136" s="241" t="s">
        <v>88</v>
      </c>
      <c r="AV136" s="13" t="s">
        <v>141</v>
      </c>
      <c r="AW136" s="13" t="s">
        <v>39</v>
      </c>
      <c r="AX136" s="13" t="s">
        <v>83</v>
      </c>
      <c r="AY136" s="241" t="s">
        <v>142</v>
      </c>
    </row>
    <row r="137" s="11" customFormat="1" ht="29.88" customHeight="1">
      <c r="B137" s="200"/>
      <c r="D137" s="201" t="s">
        <v>75</v>
      </c>
      <c r="E137" s="211" t="s">
        <v>155</v>
      </c>
      <c r="F137" s="211" t="s">
        <v>198</v>
      </c>
      <c r="I137" s="203"/>
      <c r="J137" s="212">
        <f>BK137</f>
        <v>0</v>
      </c>
      <c r="L137" s="200"/>
      <c r="M137" s="205"/>
      <c r="N137" s="206"/>
      <c r="O137" s="206"/>
      <c r="P137" s="207">
        <f>SUM(P138:P176)</f>
        <v>0</v>
      </c>
      <c r="Q137" s="206"/>
      <c r="R137" s="207">
        <f>SUM(R138:R176)</f>
        <v>4.5751667199999995</v>
      </c>
      <c r="S137" s="206"/>
      <c r="T137" s="208">
        <f>SUM(T138:T176)</f>
        <v>0</v>
      </c>
      <c r="AR137" s="201" t="s">
        <v>83</v>
      </c>
      <c r="AT137" s="209" t="s">
        <v>75</v>
      </c>
      <c r="AU137" s="209" t="s">
        <v>83</v>
      </c>
      <c r="AY137" s="201" t="s">
        <v>142</v>
      </c>
      <c r="BK137" s="210">
        <f>SUM(BK138:BK176)</f>
        <v>0</v>
      </c>
    </row>
    <row r="138" s="1" customFormat="1" ht="25.5" customHeight="1">
      <c r="B138" s="213"/>
      <c r="C138" s="214" t="s">
        <v>274</v>
      </c>
      <c r="D138" s="214" t="s">
        <v>144</v>
      </c>
      <c r="E138" s="215" t="s">
        <v>500</v>
      </c>
      <c r="F138" s="216" t="s">
        <v>501</v>
      </c>
      <c r="G138" s="217" t="s">
        <v>201</v>
      </c>
      <c r="H138" s="218">
        <v>0.68400000000000005</v>
      </c>
      <c r="I138" s="219"/>
      <c r="J138" s="220">
        <f>ROUND(I138*H138,2)</f>
        <v>0</v>
      </c>
      <c r="K138" s="216" t="s">
        <v>202</v>
      </c>
      <c r="L138" s="48"/>
      <c r="M138" s="221" t="s">
        <v>5</v>
      </c>
      <c r="N138" s="222" t="s">
        <v>47</v>
      </c>
      <c r="O138" s="49"/>
      <c r="P138" s="223">
        <f>O138*H138</f>
        <v>0</v>
      </c>
      <c r="Q138" s="223">
        <v>1.8775</v>
      </c>
      <c r="R138" s="223">
        <f>Q138*H138</f>
        <v>1.2842100000000001</v>
      </c>
      <c r="S138" s="223">
        <v>0</v>
      </c>
      <c r="T138" s="224">
        <f>S138*H138</f>
        <v>0</v>
      </c>
      <c r="AR138" s="26" t="s">
        <v>141</v>
      </c>
      <c r="AT138" s="26" t="s">
        <v>144</v>
      </c>
      <c r="AU138" s="26" t="s">
        <v>88</v>
      </c>
      <c r="AY138" s="26" t="s">
        <v>142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26" t="s">
        <v>83</v>
      </c>
      <c r="BK138" s="225">
        <f>ROUND(I138*H138,2)</f>
        <v>0</v>
      </c>
      <c r="BL138" s="26" t="s">
        <v>141</v>
      </c>
      <c r="BM138" s="26" t="s">
        <v>502</v>
      </c>
    </row>
    <row r="139" s="1" customFormat="1">
      <c r="B139" s="48"/>
      <c r="D139" s="226" t="s">
        <v>149</v>
      </c>
      <c r="F139" s="227" t="s">
        <v>503</v>
      </c>
      <c r="I139" s="187"/>
      <c r="L139" s="48"/>
      <c r="M139" s="228"/>
      <c r="N139" s="49"/>
      <c r="O139" s="49"/>
      <c r="P139" s="49"/>
      <c r="Q139" s="49"/>
      <c r="R139" s="49"/>
      <c r="S139" s="49"/>
      <c r="T139" s="87"/>
      <c r="AT139" s="26" t="s">
        <v>149</v>
      </c>
      <c r="AU139" s="26" t="s">
        <v>88</v>
      </c>
    </row>
    <row r="140" s="14" customFormat="1">
      <c r="B140" s="248"/>
      <c r="D140" s="226" t="s">
        <v>205</v>
      </c>
      <c r="E140" s="249" t="s">
        <v>5</v>
      </c>
      <c r="F140" s="250" t="s">
        <v>504</v>
      </c>
      <c r="H140" s="249" t="s">
        <v>5</v>
      </c>
      <c r="I140" s="251"/>
      <c r="L140" s="248"/>
      <c r="M140" s="252"/>
      <c r="N140" s="253"/>
      <c r="O140" s="253"/>
      <c r="P140" s="253"/>
      <c r="Q140" s="253"/>
      <c r="R140" s="253"/>
      <c r="S140" s="253"/>
      <c r="T140" s="254"/>
      <c r="AT140" s="249" t="s">
        <v>205</v>
      </c>
      <c r="AU140" s="249" t="s">
        <v>88</v>
      </c>
      <c r="AV140" s="14" t="s">
        <v>83</v>
      </c>
      <c r="AW140" s="14" t="s">
        <v>39</v>
      </c>
      <c r="AX140" s="14" t="s">
        <v>76</v>
      </c>
      <c r="AY140" s="249" t="s">
        <v>142</v>
      </c>
    </row>
    <row r="141" s="12" customFormat="1">
      <c r="B141" s="232"/>
      <c r="D141" s="226" t="s">
        <v>205</v>
      </c>
      <c r="E141" s="233" t="s">
        <v>5</v>
      </c>
      <c r="F141" s="234" t="s">
        <v>505</v>
      </c>
      <c r="H141" s="235">
        <v>0.192</v>
      </c>
      <c r="I141" s="236"/>
      <c r="L141" s="232"/>
      <c r="M141" s="237"/>
      <c r="N141" s="238"/>
      <c r="O141" s="238"/>
      <c r="P141" s="238"/>
      <c r="Q141" s="238"/>
      <c r="R141" s="238"/>
      <c r="S141" s="238"/>
      <c r="T141" s="239"/>
      <c r="AT141" s="233" t="s">
        <v>205</v>
      </c>
      <c r="AU141" s="233" t="s">
        <v>88</v>
      </c>
      <c r="AV141" s="12" t="s">
        <v>88</v>
      </c>
      <c r="AW141" s="12" t="s">
        <v>39</v>
      </c>
      <c r="AX141" s="12" t="s">
        <v>76</v>
      </c>
      <c r="AY141" s="233" t="s">
        <v>142</v>
      </c>
    </row>
    <row r="142" s="12" customFormat="1">
      <c r="B142" s="232"/>
      <c r="D142" s="226" t="s">
        <v>205</v>
      </c>
      <c r="E142" s="233" t="s">
        <v>5</v>
      </c>
      <c r="F142" s="234" t="s">
        <v>506</v>
      </c>
      <c r="H142" s="235">
        <v>0.096000000000000002</v>
      </c>
      <c r="I142" s="236"/>
      <c r="L142" s="232"/>
      <c r="M142" s="237"/>
      <c r="N142" s="238"/>
      <c r="O142" s="238"/>
      <c r="P142" s="238"/>
      <c r="Q142" s="238"/>
      <c r="R142" s="238"/>
      <c r="S142" s="238"/>
      <c r="T142" s="239"/>
      <c r="AT142" s="233" t="s">
        <v>205</v>
      </c>
      <c r="AU142" s="233" t="s">
        <v>88</v>
      </c>
      <c r="AV142" s="12" t="s">
        <v>88</v>
      </c>
      <c r="AW142" s="12" t="s">
        <v>39</v>
      </c>
      <c r="AX142" s="12" t="s">
        <v>76</v>
      </c>
      <c r="AY142" s="233" t="s">
        <v>142</v>
      </c>
    </row>
    <row r="143" s="12" customFormat="1">
      <c r="B143" s="232"/>
      <c r="D143" s="226" t="s">
        <v>205</v>
      </c>
      <c r="E143" s="233" t="s">
        <v>5</v>
      </c>
      <c r="F143" s="234" t="s">
        <v>326</v>
      </c>
      <c r="H143" s="235">
        <v>0.39600000000000002</v>
      </c>
      <c r="I143" s="236"/>
      <c r="L143" s="232"/>
      <c r="M143" s="237"/>
      <c r="N143" s="238"/>
      <c r="O143" s="238"/>
      <c r="P143" s="238"/>
      <c r="Q143" s="238"/>
      <c r="R143" s="238"/>
      <c r="S143" s="238"/>
      <c r="T143" s="239"/>
      <c r="AT143" s="233" t="s">
        <v>205</v>
      </c>
      <c r="AU143" s="233" t="s">
        <v>88</v>
      </c>
      <c r="AV143" s="12" t="s">
        <v>88</v>
      </c>
      <c r="AW143" s="12" t="s">
        <v>39</v>
      </c>
      <c r="AX143" s="12" t="s">
        <v>76</v>
      </c>
      <c r="AY143" s="233" t="s">
        <v>142</v>
      </c>
    </row>
    <row r="144" s="13" customFormat="1">
      <c r="B144" s="240"/>
      <c r="D144" s="226" t="s">
        <v>205</v>
      </c>
      <c r="E144" s="241" t="s">
        <v>5</v>
      </c>
      <c r="F144" s="242" t="s">
        <v>210</v>
      </c>
      <c r="H144" s="243">
        <v>0.68400000000000005</v>
      </c>
      <c r="I144" s="244"/>
      <c r="L144" s="240"/>
      <c r="M144" s="245"/>
      <c r="N144" s="246"/>
      <c r="O144" s="246"/>
      <c r="P144" s="246"/>
      <c r="Q144" s="246"/>
      <c r="R144" s="246"/>
      <c r="S144" s="246"/>
      <c r="T144" s="247"/>
      <c r="AT144" s="241" t="s">
        <v>205</v>
      </c>
      <c r="AU144" s="241" t="s">
        <v>88</v>
      </c>
      <c r="AV144" s="13" t="s">
        <v>141</v>
      </c>
      <c r="AW144" s="13" t="s">
        <v>39</v>
      </c>
      <c r="AX144" s="13" t="s">
        <v>83</v>
      </c>
      <c r="AY144" s="241" t="s">
        <v>142</v>
      </c>
    </row>
    <row r="145" s="1" customFormat="1" ht="25.5" customHeight="1">
      <c r="B145" s="213"/>
      <c r="C145" s="214" t="s">
        <v>280</v>
      </c>
      <c r="D145" s="214" t="s">
        <v>144</v>
      </c>
      <c r="E145" s="215" t="s">
        <v>507</v>
      </c>
      <c r="F145" s="216" t="s">
        <v>508</v>
      </c>
      <c r="G145" s="217" t="s">
        <v>338</v>
      </c>
      <c r="H145" s="218">
        <v>2.7000000000000002</v>
      </c>
      <c r="I145" s="219"/>
      <c r="J145" s="220">
        <f>ROUND(I145*H145,2)</f>
        <v>0</v>
      </c>
      <c r="K145" s="216" t="s">
        <v>202</v>
      </c>
      <c r="L145" s="48"/>
      <c r="M145" s="221" t="s">
        <v>5</v>
      </c>
      <c r="N145" s="222" t="s">
        <v>47</v>
      </c>
      <c r="O145" s="49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AR145" s="26" t="s">
        <v>141</v>
      </c>
      <c r="AT145" s="26" t="s">
        <v>144</v>
      </c>
      <c r="AU145" s="26" t="s">
        <v>88</v>
      </c>
      <c r="AY145" s="26" t="s">
        <v>142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26" t="s">
        <v>83</v>
      </c>
      <c r="BK145" s="225">
        <f>ROUND(I145*H145,2)</f>
        <v>0</v>
      </c>
      <c r="BL145" s="26" t="s">
        <v>141</v>
      </c>
      <c r="BM145" s="26" t="s">
        <v>509</v>
      </c>
    </row>
    <row r="146" s="1" customFormat="1">
      <c r="B146" s="48"/>
      <c r="D146" s="226" t="s">
        <v>149</v>
      </c>
      <c r="F146" s="227" t="s">
        <v>510</v>
      </c>
      <c r="I146" s="187"/>
      <c r="L146" s="48"/>
      <c r="M146" s="228"/>
      <c r="N146" s="49"/>
      <c r="O146" s="49"/>
      <c r="P146" s="49"/>
      <c r="Q146" s="49"/>
      <c r="R146" s="49"/>
      <c r="S146" s="49"/>
      <c r="T146" s="87"/>
      <c r="AT146" s="26" t="s">
        <v>149</v>
      </c>
      <c r="AU146" s="26" t="s">
        <v>88</v>
      </c>
    </row>
    <row r="147" s="14" customFormat="1">
      <c r="B147" s="248"/>
      <c r="D147" s="226" t="s">
        <v>205</v>
      </c>
      <c r="E147" s="249" t="s">
        <v>5</v>
      </c>
      <c r="F147" s="250" t="s">
        <v>511</v>
      </c>
      <c r="H147" s="249" t="s">
        <v>5</v>
      </c>
      <c r="I147" s="251"/>
      <c r="L147" s="248"/>
      <c r="M147" s="252"/>
      <c r="N147" s="253"/>
      <c r="O147" s="253"/>
      <c r="P147" s="253"/>
      <c r="Q147" s="253"/>
      <c r="R147" s="253"/>
      <c r="S147" s="253"/>
      <c r="T147" s="254"/>
      <c r="AT147" s="249" t="s">
        <v>205</v>
      </c>
      <c r="AU147" s="249" t="s">
        <v>88</v>
      </c>
      <c r="AV147" s="14" t="s">
        <v>83</v>
      </c>
      <c r="AW147" s="14" t="s">
        <v>39</v>
      </c>
      <c r="AX147" s="14" t="s">
        <v>76</v>
      </c>
      <c r="AY147" s="249" t="s">
        <v>142</v>
      </c>
    </row>
    <row r="148" s="12" customFormat="1">
      <c r="B148" s="232"/>
      <c r="D148" s="226" t="s">
        <v>205</v>
      </c>
      <c r="E148" s="233" t="s">
        <v>5</v>
      </c>
      <c r="F148" s="234" t="s">
        <v>365</v>
      </c>
      <c r="H148" s="235">
        <v>1.2</v>
      </c>
      <c r="I148" s="236"/>
      <c r="L148" s="232"/>
      <c r="M148" s="237"/>
      <c r="N148" s="238"/>
      <c r="O148" s="238"/>
      <c r="P148" s="238"/>
      <c r="Q148" s="238"/>
      <c r="R148" s="238"/>
      <c r="S148" s="238"/>
      <c r="T148" s="239"/>
      <c r="AT148" s="233" t="s">
        <v>205</v>
      </c>
      <c r="AU148" s="233" t="s">
        <v>88</v>
      </c>
      <c r="AV148" s="12" t="s">
        <v>88</v>
      </c>
      <c r="AW148" s="12" t="s">
        <v>39</v>
      </c>
      <c r="AX148" s="12" t="s">
        <v>76</v>
      </c>
      <c r="AY148" s="233" t="s">
        <v>142</v>
      </c>
    </row>
    <row r="149" s="12" customFormat="1">
      <c r="B149" s="232"/>
      <c r="D149" s="226" t="s">
        <v>205</v>
      </c>
      <c r="E149" s="233" t="s">
        <v>5</v>
      </c>
      <c r="F149" s="234" t="s">
        <v>366</v>
      </c>
      <c r="H149" s="235">
        <v>1.5</v>
      </c>
      <c r="I149" s="236"/>
      <c r="L149" s="232"/>
      <c r="M149" s="237"/>
      <c r="N149" s="238"/>
      <c r="O149" s="238"/>
      <c r="P149" s="238"/>
      <c r="Q149" s="238"/>
      <c r="R149" s="238"/>
      <c r="S149" s="238"/>
      <c r="T149" s="239"/>
      <c r="AT149" s="233" t="s">
        <v>205</v>
      </c>
      <c r="AU149" s="233" t="s">
        <v>88</v>
      </c>
      <c r="AV149" s="12" t="s">
        <v>88</v>
      </c>
      <c r="AW149" s="12" t="s">
        <v>39</v>
      </c>
      <c r="AX149" s="12" t="s">
        <v>76</v>
      </c>
      <c r="AY149" s="233" t="s">
        <v>142</v>
      </c>
    </row>
    <row r="150" s="13" customFormat="1">
      <c r="B150" s="240"/>
      <c r="D150" s="226" t="s">
        <v>205</v>
      </c>
      <c r="E150" s="241" t="s">
        <v>5</v>
      </c>
      <c r="F150" s="242" t="s">
        <v>210</v>
      </c>
      <c r="H150" s="243">
        <v>2.7000000000000002</v>
      </c>
      <c r="I150" s="244"/>
      <c r="L150" s="240"/>
      <c r="M150" s="245"/>
      <c r="N150" s="246"/>
      <c r="O150" s="246"/>
      <c r="P150" s="246"/>
      <c r="Q150" s="246"/>
      <c r="R150" s="246"/>
      <c r="S150" s="246"/>
      <c r="T150" s="247"/>
      <c r="AT150" s="241" t="s">
        <v>205</v>
      </c>
      <c r="AU150" s="241" t="s">
        <v>88</v>
      </c>
      <c r="AV150" s="13" t="s">
        <v>141</v>
      </c>
      <c r="AW150" s="13" t="s">
        <v>39</v>
      </c>
      <c r="AX150" s="13" t="s">
        <v>83</v>
      </c>
      <c r="AY150" s="241" t="s">
        <v>142</v>
      </c>
    </row>
    <row r="151" s="1" customFormat="1" ht="16.5" customHeight="1">
      <c r="B151" s="213"/>
      <c r="C151" s="255" t="s">
        <v>287</v>
      </c>
      <c r="D151" s="255" t="s">
        <v>231</v>
      </c>
      <c r="E151" s="256" t="s">
        <v>512</v>
      </c>
      <c r="F151" s="257" t="s">
        <v>513</v>
      </c>
      <c r="G151" s="258" t="s">
        <v>338</v>
      </c>
      <c r="H151" s="259">
        <v>3</v>
      </c>
      <c r="I151" s="260"/>
      <c r="J151" s="261">
        <f>ROUND(I151*H151,2)</f>
        <v>0</v>
      </c>
      <c r="K151" s="257" t="s">
        <v>202</v>
      </c>
      <c r="L151" s="262"/>
      <c r="M151" s="263" t="s">
        <v>5</v>
      </c>
      <c r="N151" s="264" t="s">
        <v>47</v>
      </c>
      <c r="O151" s="49"/>
      <c r="P151" s="223">
        <f>O151*H151</f>
        <v>0</v>
      </c>
      <c r="Q151" s="223">
        <v>0.0016000000000000001</v>
      </c>
      <c r="R151" s="223">
        <f>Q151*H151</f>
        <v>0.0048000000000000004</v>
      </c>
      <c r="S151" s="223">
        <v>0</v>
      </c>
      <c r="T151" s="224">
        <f>S151*H151</f>
        <v>0</v>
      </c>
      <c r="AR151" s="26" t="s">
        <v>179</v>
      </c>
      <c r="AT151" s="26" t="s">
        <v>231</v>
      </c>
      <c r="AU151" s="26" t="s">
        <v>88</v>
      </c>
      <c r="AY151" s="26" t="s">
        <v>142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26" t="s">
        <v>83</v>
      </c>
      <c r="BK151" s="225">
        <f>ROUND(I151*H151,2)</f>
        <v>0</v>
      </c>
      <c r="BL151" s="26" t="s">
        <v>141</v>
      </c>
      <c r="BM151" s="26" t="s">
        <v>514</v>
      </c>
    </row>
    <row r="152" s="1" customFormat="1">
      <c r="B152" s="48"/>
      <c r="D152" s="226" t="s">
        <v>149</v>
      </c>
      <c r="F152" s="227" t="s">
        <v>513</v>
      </c>
      <c r="I152" s="187"/>
      <c r="L152" s="48"/>
      <c r="M152" s="228"/>
      <c r="N152" s="49"/>
      <c r="O152" s="49"/>
      <c r="P152" s="49"/>
      <c r="Q152" s="49"/>
      <c r="R152" s="49"/>
      <c r="S152" s="49"/>
      <c r="T152" s="87"/>
      <c r="AT152" s="26" t="s">
        <v>149</v>
      </c>
      <c r="AU152" s="26" t="s">
        <v>88</v>
      </c>
    </row>
    <row r="153" s="1" customFormat="1" ht="16.5" customHeight="1">
      <c r="B153" s="213"/>
      <c r="C153" s="214" t="s">
        <v>295</v>
      </c>
      <c r="D153" s="214" t="s">
        <v>144</v>
      </c>
      <c r="E153" s="215" t="s">
        <v>515</v>
      </c>
      <c r="F153" s="216" t="s">
        <v>516</v>
      </c>
      <c r="G153" s="217" t="s">
        <v>239</v>
      </c>
      <c r="H153" s="218">
        <v>10</v>
      </c>
      <c r="I153" s="219"/>
      <c r="J153" s="220">
        <f>ROUND(I153*H153,2)</f>
        <v>0</v>
      </c>
      <c r="K153" s="216" t="s">
        <v>202</v>
      </c>
      <c r="L153" s="48"/>
      <c r="M153" s="221" t="s">
        <v>5</v>
      </c>
      <c r="N153" s="222" t="s">
        <v>47</v>
      </c>
      <c r="O153" s="49"/>
      <c r="P153" s="223">
        <f>O153*H153</f>
        <v>0</v>
      </c>
      <c r="Q153" s="223">
        <v>0.25364999999999999</v>
      </c>
      <c r="R153" s="223">
        <f>Q153*H153</f>
        <v>2.5364999999999998</v>
      </c>
      <c r="S153" s="223">
        <v>0</v>
      </c>
      <c r="T153" s="224">
        <f>S153*H153</f>
        <v>0</v>
      </c>
      <c r="AR153" s="26" t="s">
        <v>141</v>
      </c>
      <c r="AT153" s="26" t="s">
        <v>144</v>
      </c>
      <c r="AU153" s="26" t="s">
        <v>88</v>
      </c>
      <c r="AY153" s="26" t="s">
        <v>142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26" t="s">
        <v>83</v>
      </c>
      <c r="BK153" s="225">
        <f>ROUND(I153*H153,2)</f>
        <v>0</v>
      </c>
      <c r="BL153" s="26" t="s">
        <v>141</v>
      </c>
      <c r="BM153" s="26" t="s">
        <v>517</v>
      </c>
    </row>
    <row r="154" s="1" customFormat="1">
      <c r="B154" s="48"/>
      <c r="D154" s="226" t="s">
        <v>149</v>
      </c>
      <c r="F154" s="227" t="s">
        <v>518</v>
      </c>
      <c r="I154" s="187"/>
      <c r="L154" s="48"/>
      <c r="M154" s="228"/>
      <c r="N154" s="49"/>
      <c r="O154" s="49"/>
      <c r="P154" s="49"/>
      <c r="Q154" s="49"/>
      <c r="R154" s="49"/>
      <c r="S154" s="49"/>
      <c r="T154" s="87"/>
      <c r="AT154" s="26" t="s">
        <v>149</v>
      </c>
      <c r="AU154" s="26" t="s">
        <v>88</v>
      </c>
    </row>
    <row r="155" s="14" customFormat="1">
      <c r="B155" s="248"/>
      <c r="D155" s="226" t="s">
        <v>205</v>
      </c>
      <c r="E155" s="249" t="s">
        <v>5</v>
      </c>
      <c r="F155" s="250" t="s">
        <v>519</v>
      </c>
      <c r="H155" s="249" t="s">
        <v>5</v>
      </c>
      <c r="I155" s="251"/>
      <c r="L155" s="248"/>
      <c r="M155" s="252"/>
      <c r="N155" s="253"/>
      <c r="O155" s="253"/>
      <c r="P155" s="253"/>
      <c r="Q155" s="253"/>
      <c r="R155" s="253"/>
      <c r="S155" s="253"/>
      <c r="T155" s="254"/>
      <c r="AT155" s="249" t="s">
        <v>205</v>
      </c>
      <c r="AU155" s="249" t="s">
        <v>88</v>
      </c>
      <c r="AV155" s="14" t="s">
        <v>83</v>
      </c>
      <c r="AW155" s="14" t="s">
        <v>39</v>
      </c>
      <c r="AX155" s="14" t="s">
        <v>76</v>
      </c>
      <c r="AY155" s="249" t="s">
        <v>142</v>
      </c>
    </row>
    <row r="156" s="12" customFormat="1">
      <c r="B156" s="232"/>
      <c r="D156" s="226" t="s">
        <v>205</v>
      </c>
      <c r="E156" s="233" t="s">
        <v>5</v>
      </c>
      <c r="F156" s="234" t="s">
        <v>274</v>
      </c>
      <c r="H156" s="235">
        <v>10</v>
      </c>
      <c r="I156" s="236"/>
      <c r="L156" s="232"/>
      <c r="M156" s="237"/>
      <c r="N156" s="238"/>
      <c r="O156" s="238"/>
      <c r="P156" s="238"/>
      <c r="Q156" s="238"/>
      <c r="R156" s="238"/>
      <c r="S156" s="238"/>
      <c r="T156" s="239"/>
      <c r="AT156" s="233" t="s">
        <v>205</v>
      </c>
      <c r="AU156" s="233" t="s">
        <v>88</v>
      </c>
      <c r="AV156" s="12" t="s">
        <v>88</v>
      </c>
      <c r="AW156" s="12" t="s">
        <v>39</v>
      </c>
      <c r="AX156" s="12" t="s">
        <v>76</v>
      </c>
      <c r="AY156" s="233" t="s">
        <v>142</v>
      </c>
    </row>
    <row r="157" s="13" customFormat="1">
      <c r="B157" s="240"/>
      <c r="D157" s="226" t="s">
        <v>205</v>
      </c>
      <c r="E157" s="241" t="s">
        <v>5</v>
      </c>
      <c r="F157" s="242" t="s">
        <v>210</v>
      </c>
      <c r="H157" s="243">
        <v>10</v>
      </c>
      <c r="I157" s="244"/>
      <c r="L157" s="240"/>
      <c r="M157" s="245"/>
      <c r="N157" s="246"/>
      <c r="O157" s="246"/>
      <c r="P157" s="246"/>
      <c r="Q157" s="246"/>
      <c r="R157" s="246"/>
      <c r="S157" s="246"/>
      <c r="T157" s="247"/>
      <c r="AT157" s="241" t="s">
        <v>205</v>
      </c>
      <c r="AU157" s="241" t="s">
        <v>88</v>
      </c>
      <c r="AV157" s="13" t="s">
        <v>141</v>
      </c>
      <c r="AW157" s="13" t="s">
        <v>39</v>
      </c>
      <c r="AX157" s="13" t="s">
        <v>83</v>
      </c>
      <c r="AY157" s="241" t="s">
        <v>142</v>
      </c>
    </row>
    <row r="158" s="1" customFormat="1" ht="16.5" customHeight="1">
      <c r="B158" s="213"/>
      <c r="C158" s="214" t="s">
        <v>300</v>
      </c>
      <c r="D158" s="214" t="s">
        <v>144</v>
      </c>
      <c r="E158" s="215" t="s">
        <v>520</v>
      </c>
      <c r="F158" s="216" t="s">
        <v>521</v>
      </c>
      <c r="G158" s="217" t="s">
        <v>239</v>
      </c>
      <c r="H158" s="218">
        <v>1.5840000000000001</v>
      </c>
      <c r="I158" s="219"/>
      <c r="J158" s="220">
        <f>ROUND(I158*H158,2)</f>
        <v>0</v>
      </c>
      <c r="K158" s="216" t="s">
        <v>202</v>
      </c>
      <c r="L158" s="48"/>
      <c r="M158" s="221" t="s">
        <v>5</v>
      </c>
      <c r="N158" s="222" t="s">
        <v>47</v>
      </c>
      <c r="O158" s="49"/>
      <c r="P158" s="223">
        <f>O158*H158</f>
        <v>0</v>
      </c>
      <c r="Q158" s="223">
        <v>0.17818000000000001</v>
      </c>
      <c r="R158" s="223">
        <f>Q158*H158</f>
        <v>0.28223712000000001</v>
      </c>
      <c r="S158" s="223">
        <v>0</v>
      </c>
      <c r="T158" s="224">
        <f>S158*H158</f>
        <v>0</v>
      </c>
      <c r="AR158" s="26" t="s">
        <v>141</v>
      </c>
      <c r="AT158" s="26" t="s">
        <v>144</v>
      </c>
      <c r="AU158" s="26" t="s">
        <v>88</v>
      </c>
      <c r="AY158" s="26" t="s">
        <v>142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26" t="s">
        <v>83</v>
      </c>
      <c r="BK158" s="225">
        <f>ROUND(I158*H158,2)</f>
        <v>0</v>
      </c>
      <c r="BL158" s="26" t="s">
        <v>141</v>
      </c>
      <c r="BM158" s="26" t="s">
        <v>522</v>
      </c>
    </row>
    <row r="159" s="1" customFormat="1">
      <c r="B159" s="48"/>
      <c r="D159" s="226" t="s">
        <v>149</v>
      </c>
      <c r="F159" s="227" t="s">
        <v>523</v>
      </c>
      <c r="I159" s="187"/>
      <c r="L159" s="48"/>
      <c r="M159" s="228"/>
      <c r="N159" s="49"/>
      <c r="O159" s="49"/>
      <c r="P159" s="49"/>
      <c r="Q159" s="49"/>
      <c r="R159" s="49"/>
      <c r="S159" s="49"/>
      <c r="T159" s="87"/>
      <c r="AT159" s="26" t="s">
        <v>149</v>
      </c>
      <c r="AU159" s="26" t="s">
        <v>88</v>
      </c>
    </row>
    <row r="160" s="12" customFormat="1">
      <c r="B160" s="232"/>
      <c r="D160" s="226" t="s">
        <v>205</v>
      </c>
      <c r="E160" s="233" t="s">
        <v>5</v>
      </c>
      <c r="F160" s="234" t="s">
        <v>524</v>
      </c>
      <c r="H160" s="235">
        <v>0.38400000000000001</v>
      </c>
      <c r="I160" s="236"/>
      <c r="L160" s="232"/>
      <c r="M160" s="237"/>
      <c r="N160" s="238"/>
      <c r="O160" s="238"/>
      <c r="P160" s="238"/>
      <c r="Q160" s="238"/>
      <c r="R160" s="238"/>
      <c r="S160" s="238"/>
      <c r="T160" s="239"/>
      <c r="AT160" s="233" t="s">
        <v>205</v>
      </c>
      <c r="AU160" s="233" t="s">
        <v>88</v>
      </c>
      <c r="AV160" s="12" t="s">
        <v>88</v>
      </c>
      <c r="AW160" s="12" t="s">
        <v>39</v>
      </c>
      <c r="AX160" s="12" t="s">
        <v>76</v>
      </c>
      <c r="AY160" s="233" t="s">
        <v>142</v>
      </c>
    </row>
    <row r="161" s="12" customFormat="1">
      <c r="B161" s="232"/>
      <c r="D161" s="226" t="s">
        <v>205</v>
      </c>
      <c r="E161" s="233" t="s">
        <v>5</v>
      </c>
      <c r="F161" s="234" t="s">
        <v>525</v>
      </c>
      <c r="H161" s="235">
        <v>0.52000000000000002</v>
      </c>
      <c r="I161" s="236"/>
      <c r="L161" s="232"/>
      <c r="M161" s="237"/>
      <c r="N161" s="238"/>
      <c r="O161" s="238"/>
      <c r="P161" s="238"/>
      <c r="Q161" s="238"/>
      <c r="R161" s="238"/>
      <c r="S161" s="238"/>
      <c r="T161" s="239"/>
      <c r="AT161" s="233" t="s">
        <v>205</v>
      </c>
      <c r="AU161" s="233" t="s">
        <v>88</v>
      </c>
      <c r="AV161" s="12" t="s">
        <v>88</v>
      </c>
      <c r="AW161" s="12" t="s">
        <v>39</v>
      </c>
      <c r="AX161" s="12" t="s">
        <v>76</v>
      </c>
      <c r="AY161" s="233" t="s">
        <v>142</v>
      </c>
    </row>
    <row r="162" s="12" customFormat="1">
      <c r="B162" s="232"/>
      <c r="D162" s="226" t="s">
        <v>205</v>
      </c>
      <c r="E162" s="233" t="s">
        <v>5</v>
      </c>
      <c r="F162" s="234" t="s">
        <v>526</v>
      </c>
      <c r="H162" s="235">
        <v>0.26000000000000001</v>
      </c>
      <c r="I162" s="236"/>
      <c r="L162" s="232"/>
      <c r="M162" s="237"/>
      <c r="N162" s="238"/>
      <c r="O162" s="238"/>
      <c r="P162" s="238"/>
      <c r="Q162" s="238"/>
      <c r="R162" s="238"/>
      <c r="S162" s="238"/>
      <c r="T162" s="239"/>
      <c r="AT162" s="233" t="s">
        <v>205</v>
      </c>
      <c r="AU162" s="233" t="s">
        <v>88</v>
      </c>
      <c r="AV162" s="12" t="s">
        <v>88</v>
      </c>
      <c r="AW162" s="12" t="s">
        <v>39</v>
      </c>
      <c r="AX162" s="12" t="s">
        <v>76</v>
      </c>
      <c r="AY162" s="233" t="s">
        <v>142</v>
      </c>
    </row>
    <row r="163" s="12" customFormat="1">
      <c r="B163" s="232"/>
      <c r="D163" s="226" t="s">
        <v>205</v>
      </c>
      <c r="E163" s="233" t="s">
        <v>5</v>
      </c>
      <c r="F163" s="234" t="s">
        <v>527</v>
      </c>
      <c r="H163" s="235">
        <v>0.41999999999999998</v>
      </c>
      <c r="I163" s="236"/>
      <c r="L163" s="232"/>
      <c r="M163" s="237"/>
      <c r="N163" s="238"/>
      <c r="O163" s="238"/>
      <c r="P163" s="238"/>
      <c r="Q163" s="238"/>
      <c r="R163" s="238"/>
      <c r="S163" s="238"/>
      <c r="T163" s="239"/>
      <c r="AT163" s="233" t="s">
        <v>205</v>
      </c>
      <c r="AU163" s="233" t="s">
        <v>88</v>
      </c>
      <c r="AV163" s="12" t="s">
        <v>88</v>
      </c>
      <c r="AW163" s="12" t="s">
        <v>39</v>
      </c>
      <c r="AX163" s="12" t="s">
        <v>76</v>
      </c>
      <c r="AY163" s="233" t="s">
        <v>142</v>
      </c>
    </row>
    <row r="164" s="13" customFormat="1">
      <c r="B164" s="240"/>
      <c r="D164" s="226" t="s">
        <v>205</v>
      </c>
      <c r="E164" s="241" t="s">
        <v>5</v>
      </c>
      <c r="F164" s="242" t="s">
        <v>210</v>
      </c>
      <c r="H164" s="243">
        <v>1.5840000000000001</v>
      </c>
      <c r="I164" s="244"/>
      <c r="L164" s="240"/>
      <c r="M164" s="245"/>
      <c r="N164" s="246"/>
      <c r="O164" s="246"/>
      <c r="P164" s="246"/>
      <c r="Q164" s="246"/>
      <c r="R164" s="246"/>
      <c r="S164" s="246"/>
      <c r="T164" s="247"/>
      <c r="AT164" s="241" t="s">
        <v>205</v>
      </c>
      <c r="AU164" s="241" t="s">
        <v>88</v>
      </c>
      <c r="AV164" s="13" t="s">
        <v>141</v>
      </c>
      <c r="AW164" s="13" t="s">
        <v>39</v>
      </c>
      <c r="AX164" s="13" t="s">
        <v>83</v>
      </c>
      <c r="AY164" s="241" t="s">
        <v>142</v>
      </c>
    </row>
    <row r="165" s="1" customFormat="1" ht="25.5" customHeight="1">
      <c r="B165" s="213"/>
      <c r="C165" s="214" t="s">
        <v>11</v>
      </c>
      <c r="D165" s="214" t="s">
        <v>144</v>
      </c>
      <c r="E165" s="215" t="s">
        <v>528</v>
      </c>
      <c r="F165" s="216" t="s">
        <v>529</v>
      </c>
      <c r="G165" s="217" t="s">
        <v>239</v>
      </c>
      <c r="H165" s="218">
        <v>7.7999999999999998</v>
      </c>
      <c r="I165" s="219"/>
      <c r="J165" s="220">
        <f>ROUND(I165*H165,2)</f>
        <v>0</v>
      </c>
      <c r="K165" s="216" t="s">
        <v>202</v>
      </c>
      <c r="L165" s="48"/>
      <c r="M165" s="221" t="s">
        <v>5</v>
      </c>
      <c r="N165" s="222" t="s">
        <v>47</v>
      </c>
      <c r="O165" s="49"/>
      <c r="P165" s="223">
        <f>O165*H165</f>
        <v>0</v>
      </c>
      <c r="Q165" s="223">
        <v>0.0078499999999999993</v>
      </c>
      <c r="R165" s="223">
        <f>Q165*H165</f>
        <v>0.061229999999999993</v>
      </c>
      <c r="S165" s="223">
        <v>0</v>
      </c>
      <c r="T165" s="224">
        <f>S165*H165</f>
        <v>0</v>
      </c>
      <c r="AR165" s="26" t="s">
        <v>141</v>
      </c>
      <c r="AT165" s="26" t="s">
        <v>144</v>
      </c>
      <c r="AU165" s="26" t="s">
        <v>88</v>
      </c>
      <c r="AY165" s="26" t="s">
        <v>142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26" t="s">
        <v>83</v>
      </c>
      <c r="BK165" s="225">
        <f>ROUND(I165*H165,2)</f>
        <v>0</v>
      </c>
      <c r="BL165" s="26" t="s">
        <v>141</v>
      </c>
      <c r="BM165" s="26" t="s">
        <v>530</v>
      </c>
    </row>
    <row r="166" s="1" customFormat="1">
      <c r="B166" s="48"/>
      <c r="D166" s="226" t="s">
        <v>149</v>
      </c>
      <c r="F166" s="227" t="s">
        <v>531</v>
      </c>
      <c r="I166" s="187"/>
      <c r="L166" s="48"/>
      <c r="M166" s="228"/>
      <c r="N166" s="49"/>
      <c r="O166" s="49"/>
      <c r="P166" s="49"/>
      <c r="Q166" s="49"/>
      <c r="R166" s="49"/>
      <c r="S166" s="49"/>
      <c r="T166" s="87"/>
      <c r="AT166" s="26" t="s">
        <v>149</v>
      </c>
      <c r="AU166" s="26" t="s">
        <v>88</v>
      </c>
    </row>
    <row r="167" s="12" customFormat="1">
      <c r="B167" s="232"/>
      <c r="D167" s="226" t="s">
        <v>205</v>
      </c>
      <c r="E167" s="233" t="s">
        <v>5</v>
      </c>
      <c r="F167" s="234" t="s">
        <v>532</v>
      </c>
      <c r="H167" s="235">
        <v>2.3999999999999999</v>
      </c>
      <c r="I167" s="236"/>
      <c r="L167" s="232"/>
      <c r="M167" s="237"/>
      <c r="N167" s="238"/>
      <c r="O167" s="238"/>
      <c r="P167" s="238"/>
      <c r="Q167" s="238"/>
      <c r="R167" s="238"/>
      <c r="S167" s="238"/>
      <c r="T167" s="239"/>
      <c r="AT167" s="233" t="s">
        <v>205</v>
      </c>
      <c r="AU167" s="233" t="s">
        <v>88</v>
      </c>
      <c r="AV167" s="12" t="s">
        <v>88</v>
      </c>
      <c r="AW167" s="12" t="s">
        <v>39</v>
      </c>
      <c r="AX167" s="12" t="s">
        <v>76</v>
      </c>
      <c r="AY167" s="233" t="s">
        <v>142</v>
      </c>
    </row>
    <row r="168" s="12" customFormat="1">
      <c r="B168" s="232"/>
      <c r="D168" s="226" t="s">
        <v>205</v>
      </c>
      <c r="E168" s="233" t="s">
        <v>5</v>
      </c>
      <c r="F168" s="234" t="s">
        <v>533</v>
      </c>
      <c r="H168" s="235">
        <v>3.8999999999999999</v>
      </c>
      <c r="I168" s="236"/>
      <c r="L168" s="232"/>
      <c r="M168" s="237"/>
      <c r="N168" s="238"/>
      <c r="O168" s="238"/>
      <c r="P168" s="238"/>
      <c r="Q168" s="238"/>
      <c r="R168" s="238"/>
      <c r="S168" s="238"/>
      <c r="T168" s="239"/>
      <c r="AT168" s="233" t="s">
        <v>205</v>
      </c>
      <c r="AU168" s="233" t="s">
        <v>88</v>
      </c>
      <c r="AV168" s="12" t="s">
        <v>88</v>
      </c>
      <c r="AW168" s="12" t="s">
        <v>39</v>
      </c>
      <c r="AX168" s="12" t="s">
        <v>76</v>
      </c>
      <c r="AY168" s="233" t="s">
        <v>142</v>
      </c>
    </row>
    <row r="169" s="12" customFormat="1">
      <c r="B169" s="232"/>
      <c r="D169" s="226" t="s">
        <v>205</v>
      </c>
      <c r="E169" s="233" t="s">
        <v>5</v>
      </c>
      <c r="F169" s="234" t="s">
        <v>534</v>
      </c>
      <c r="H169" s="235">
        <v>1.5</v>
      </c>
      <c r="I169" s="236"/>
      <c r="L169" s="232"/>
      <c r="M169" s="237"/>
      <c r="N169" s="238"/>
      <c r="O169" s="238"/>
      <c r="P169" s="238"/>
      <c r="Q169" s="238"/>
      <c r="R169" s="238"/>
      <c r="S169" s="238"/>
      <c r="T169" s="239"/>
      <c r="AT169" s="233" t="s">
        <v>205</v>
      </c>
      <c r="AU169" s="233" t="s">
        <v>88</v>
      </c>
      <c r="AV169" s="12" t="s">
        <v>88</v>
      </c>
      <c r="AW169" s="12" t="s">
        <v>39</v>
      </c>
      <c r="AX169" s="12" t="s">
        <v>76</v>
      </c>
      <c r="AY169" s="233" t="s">
        <v>142</v>
      </c>
    </row>
    <row r="170" s="13" customFormat="1">
      <c r="B170" s="240"/>
      <c r="D170" s="226" t="s">
        <v>205</v>
      </c>
      <c r="E170" s="241" t="s">
        <v>5</v>
      </c>
      <c r="F170" s="242" t="s">
        <v>210</v>
      </c>
      <c r="H170" s="243">
        <v>7.7999999999999998</v>
      </c>
      <c r="I170" s="244"/>
      <c r="L170" s="240"/>
      <c r="M170" s="245"/>
      <c r="N170" s="246"/>
      <c r="O170" s="246"/>
      <c r="P170" s="246"/>
      <c r="Q170" s="246"/>
      <c r="R170" s="246"/>
      <c r="S170" s="246"/>
      <c r="T170" s="247"/>
      <c r="AT170" s="241" t="s">
        <v>205</v>
      </c>
      <c r="AU170" s="241" t="s">
        <v>88</v>
      </c>
      <c r="AV170" s="13" t="s">
        <v>141</v>
      </c>
      <c r="AW170" s="13" t="s">
        <v>39</v>
      </c>
      <c r="AX170" s="13" t="s">
        <v>83</v>
      </c>
      <c r="AY170" s="241" t="s">
        <v>142</v>
      </c>
    </row>
    <row r="171" s="1" customFormat="1" ht="16.5" customHeight="1">
      <c r="B171" s="213"/>
      <c r="C171" s="214" t="s">
        <v>315</v>
      </c>
      <c r="D171" s="214" t="s">
        <v>144</v>
      </c>
      <c r="E171" s="215" t="s">
        <v>535</v>
      </c>
      <c r="F171" s="216" t="s">
        <v>536</v>
      </c>
      <c r="G171" s="217" t="s">
        <v>239</v>
      </c>
      <c r="H171" s="218">
        <v>1.52</v>
      </c>
      <c r="I171" s="219"/>
      <c r="J171" s="220">
        <f>ROUND(I171*H171,2)</f>
        <v>0</v>
      </c>
      <c r="K171" s="216" t="s">
        <v>202</v>
      </c>
      <c r="L171" s="48"/>
      <c r="M171" s="221" t="s">
        <v>5</v>
      </c>
      <c r="N171" s="222" t="s">
        <v>47</v>
      </c>
      <c r="O171" s="49"/>
      <c r="P171" s="223">
        <f>O171*H171</f>
        <v>0</v>
      </c>
      <c r="Q171" s="223">
        <v>0.26723000000000002</v>
      </c>
      <c r="R171" s="223">
        <f>Q171*H171</f>
        <v>0.40618960000000004</v>
      </c>
      <c r="S171" s="223">
        <v>0</v>
      </c>
      <c r="T171" s="224">
        <f>S171*H171</f>
        <v>0</v>
      </c>
      <c r="AR171" s="26" t="s">
        <v>141</v>
      </c>
      <c r="AT171" s="26" t="s">
        <v>144</v>
      </c>
      <c r="AU171" s="26" t="s">
        <v>88</v>
      </c>
      <c r="AY171" s="26" t="s">
        <v>142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26" t="s">
        <v>83</v>
      </c>
      <c r="BK171" s="225">
        <f>ROUND(I171*H171,2)</f>
        <v>0</v>
      </c>
      <c r="BL171" s="26" t="s">
        <v>141</v>
      </c>
      <c r="BM171" s="26" t="s">
        <v>537</v>
      </c>
    </row>
    <row r="172" s="1" customFormat="1">
      <c r="B172" s="48"/>
      <c r="D172" s="226" t="s">
        <v>149</v>
      </c>
      <c r="F172" s="227" t="s">
        <v>538</v>
      </c>
      <c r="I172" s="187"/>
      <c r="L172" s="48"/>
      <c r="M172" s="228"/>
      <c r="N172" s="49"/>
      <c r="O172" s="49"/>
      <c r="P172" s="49"/>
      <c r="Q172" s="49"/>
      <c r="R172" s="49"/>
      <c r="S172" s="49"/>
      <c r="T172" s="87"/>
      <c r="AT172" s="26" t="s">
        <v>149</v>
      </c>
      <c r="AU172" s="26" t="s">
        <v>88</v>
      </c>
    </row>
    <row r="173" s="14" customFormat="1">
      <c r="B173" s="248"/>
      <c r="D173" s="226" t="s">
        <v>205</v>
      </c>
      <c r="E173" s="249" t="s">
        <v>5</v>
      </c>
      <c r="F173" s="250" t="s">
        <v>539</v>
      </c>
      <c r="H173" s="249" t="s">
        <v>5</v>
      </c>
      <c r="I173" s="251"/>
      <c r="L173" s="248"/>
      <c r="M173" s="252"/>
      <c r="N173" s="253"/>
      <c r="O173" s="253"/>
      <c r="P173" s="253"/>
      <c r="Q173" s="253"/>
      <c r="R173" s="253"/>
      <c r="S173" s="253"/>
      <c r="T173" s="254"/>
      <c r="AT173" s="249" t="s">
        <v>205</v>
      </c>
      <c r="AU173" s="249" t="s">
        <v>88</v>
      </c>
      <c r="AV173" s="14" t="s">
        <v>83</v>
      </c>
      <c r="AW173" s="14" t="s">
        <v>39</v>
      </c>
      <c r="AX173" s="14" t="s">
        <v>76</v>
      </c>
      <c r="AY173" s="249" t="s">
        <v>142</v>
      </c>
    </row>
    <row r="174" s="12" customFormat="1">
      <c r="B174" s="232"/>
      <c r="D174" s="226" t="s">
        <v>205</v>
      </c>
      <c r="E174" s="233" t="s">
        <v>5</v>
      </c>
      <c r="F174" s="234" t="s">
        <v>540</v>
      </c>
      <c r="H174" s="235">
        <v>5.5199999999999996</v>
      </c>
      <c r="I174" s="236"/>
      <c r="L174" s="232"/>
      <c r="M174" s="237"/>
      <c r="N174" s="238"/>
      <c r="O174" s="238"/>
      <c r="P174" s="238"/>
      <c r="Q174" s="238"/>
      <c r="R174" s="238"/>
      <c r="S174" s="238"/>
      <c r="T174" s="239"/>
      <c r="AT174" s="233" t="s">
        <v>205</v>
      </c>
      <c r="AU174" s="233" t="s">
        <v>88</v>
      </c>
      <c r="AV174" s="12" t="s">
        <v>88</v>
      </c>
      <c r="AW174" s="12" t="s">
        <v>39</v>
      </c>
      <c r="AX174" s="12" t="s">
        <v>76</v>
      </c>
      <c r="AY174" s="233" t="s">
        <v>142</v>
      </c>
    </row>
    <row r="175" s="12" customFormat="1">
      <c r="B175" s="232"/>
      <c r="D175" s="226" t="s">
        <v>205</v>
      </c>
      <c r="E175" s="233" t="s">
        <v>5</v>
      </c>
      <c r="F175" s="234" t="s">
        <v>541</v>
      </c>
      <c r="H175" s="235">
        <v>-4</v>
      </c>
      <c r="I175" s="236"/>
      <c r="L175" s="232"/>
      <c r="M175" s="237"/>
      <c r="N175" s="238"/>
      <c r="O175" s="238"/>
      <c r="P175" s="238"/>
      <c r="Q175" s="238"/>
      <c r="R175" s="238"/>
      <c r="S175" s="238"/>
      <c r="T175" s="239"/>
      <c r="AT175" s="233" t="s">
        <v>205</v>
      </c>
      <c r="AU175" s="233" t="s">
        <v>88</v>
      </c>
      <c r="AV175" s="12" t="s">
        <v>88</v>
      </c>
      <c r="AW175" s="12" t="s">
        <v>39</v>
      </c>
      <c r="AX175" s="12" t="s">
        <v>76</v>
      </c>
      <c r="AY175" s="233" t="s">
        <v>142</v>
      </c>
    </row>
    <row r="176" s="13" customFormat="1">
      <c r="B176" s="240"/>
      <c r="D176" s="226" t="s">
        <v>205</v>
      </c>
      <c r="E176" s="241" t="s">
        <v>5</v>
      </c>
      <c r="F176" s="242" t="s">
        <v>210</v>
      </c>
      <c r="H176" s="243">
        <v>1.52</v>
      </c>
      <c r="I176" s="244"/>
      <c r="L176" s="240"/>
      <c r="M176" s="245"/>
      <c r="N176" s="246"/>
      <c r="O176" s="246"/>
      <c r="P176" s="246"/>
      <c r="Q176" s="246"/>
      <c r="R176" s="246"/>
      <c r="S176" s="246"/>
      <c r="T176" s="247"/>
      <c r="AT176" s="241" t="s">
        <v>205</v>
      </c>
      <c r="AU176" s="241" t="s">
        <v>88</v>
      </c>
      <c r="AV176" s="13" t="s">
        <v>141</v>
      </c>
      <c r="AW176" s="13" t="s">
        <v>39</v>
      </c>
      <c r="AX176" s="13" t="s">
        <v>83</v>
      </c>
      <c r="AY176" s="241" t="s">
        <v>142</v>
      </c>
    </row>
    <row r="177" s="11" customFormat="1" ht="29.88" customHeight="1">
      <c r="B177" s="200"/>
      <c r="D177" s="201" t="s">
        <v>75</v>
      </c>
      <c r="E177" s="211" t="s">
        <v>169</v>
      </c>
      <c r="F177" s="211" t="s">
        <v>236</v>
      </c>
      <c r="I177" s="203"/>
      <c r="J177" s="212">
        <f>BK177</f>
        <v>0</v>
      </c>
      <c r="L177" s="200"/>
      <c r="M177" s="205"/>
      <c r="N177" s="206"/>
      <c r="O177" s="206"/>
      <c r="P177" s="207">
        <f>SUM(P178:P214)</f>
        <v>0</v>
      </c>
      <c r="Q177" s="206"/>
      <c r="R177" s="207">
        <f>SUM(R178:R214)</f>
        <v>7.1438616399999999</v>
      </c>
      <c r="S177" s="206"/>
      <c r="T177" s="208">
        <f>SUM(T178:T214)</f>
        <v>0</v>
      </c>
      <c r="AR177" s="201" t="s">
        <v>83</v>
      </c>
      <c r="AT177" s="209" t="s">
        <v>75</v>
      </c>
      <c r="AU177" s="209" t="s">
        <v>83</v>
      </c>
      <c r="AY177" s="201" t="s">
        <v>142</v>
      </c>
      <c r="BK177" s="210">
        <f>SUM(BK178:BK214)</f>
        <v>0</v>
      </c>
    </row>
    <row r="178" s="1" customFormat="1" ht="16.5" customHeight="1">
      <c r="B178" s="213"/>
      <c r="C178" s="214" t="s">
        <v>321</v>
      </c>
      <c r="D178" s="214" t="s">
        <v>144</v>
      </c>
      <c r="E178" s="215" t="s">
        <v>542</v>
      </c>
      <c r="F178" s="216" t="s">
        <v>543</v>
      </c>
      <c r="G178" s="217" t="s">
        <v>239</v>
      </c>
      <c r="H178" s="218">
        <v>35.322000000000003</v>
      </c>
      <c r="I178" s="219"/>
      <c r="J178" s="220">
        <f>ROUND(I178*H178,2)</f>
        <v>0</v>
      </c>
      <c r="K178" s="216" t="s">
        <v>202</v>
      </c>
      <c r="L178" s="48"/>
      <c r="M178" s="221" t="s">
        <v>5</v>
      </c>
      <c r="N178" s="222" t="s">
        <v>47</v>
      </c>
      <c r="O178" s="49"/>
      <c r="P178" s="223">
        <f>O178*H178</f>
        <v>0</v>
      </c>
      <c r="Q178" s="223">
        <v>0.0027000000000000001</v>
      </c>
      <c r="R178" s="223">
        <f>Q178*H178</f>
        <v>0.095369400000000007</v>
      </c>
      <c r="S178" s="223">
        <v>0</v>
      </c>
      <c r="T178" s="224">
        <f>S178*H178</f>
        <v>0</v>
      </c>
      <c r="AR178" s="26" t="s">
        <v>141</v>
      </c>
      <c r="AT178" s="26" t="s">
        <v>144</v>
      </c>
      <c r="AU178" s="26" t="s">
        <v>88</v>
      </c>
      <c r="AY178" s="26" t="s">
        <v>142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26" t="s">
        <v>83</v>
      </c>
      <c r="BK178" s="225">
        <f>ROUND(I178*H178,2)</f>
        <v>0</v>
      </c>
      <c r="BL178" s="26" t="s">
        <v>141</v>
      </c>
      <c r="BM178" s="26" t="s">
        <v>544</v>
      </c>
    </row>
    <row r="179" s="1" customFormat="1">
      <c r="B179" s="48"/>
      <c r="D179" s="226" t="s">
        <v>149</v>
      </c>
      <c r="F179" s="227" t="s">
        <v>545</v>
      </c>
      <c r="I179" s="187"/>
      <c r="L179" s="48"/>
      <c r="M179" s="228"/>
      <c r="N179" s="49"/>
      <c r="O179" s="49"/>
      <c r="P179" s="49"/>
      <c r="Q179" s="49"/>
      <c r="R179" s="49"/>
      <c r="S179" s="49"/>
      <c r="T179" s="87"/>
      <c r="AT179" s="26" t="s">
        <v>149</v>
      </c>
      <c r="AU179" s="26" t="s">
        <v>88</v>
      </c>
    </row>
    <row r="180" s="14" customFormat="1">
      <c r="B180" s="248"/>
      <c r="D180" s="226" t="s">
        <v>205</v>
      </c>
      <c r="E180" s="249" t="s">
        <v>5</v>
      </c>
      <c r="F180" s="250" t="s">
        <v>546</v>
      </c>
      <c r="H180" s="249" t="s">
        <v>5</v>
      </c>
      <c r="I180" s="251"/>
      <c r="L180" s="248"/>
      <c r="M180" s="252"/>
      <c r="N180" s="253"/>
      <c r="O180" s="253"/>
      <c r="P180" s="253"/>
      <c r="Q180" s="253"/>
      <c r="R180" s="253"/>
      <c r="S180" s="253"/>
      <c r="T180" s="254"/>
      <c r="AT180" s="249" t="s">
        <v>205</v>
      </c>
      <c r="AU180" s="249" t="s">
        <v>88</v>
      </c>
      <c r="AV180" s="14" t="s">
        <v>83</v>
      </c>
      <c r="AW180" s="14" t="s">
        <v>39</v>
      </c>
      <c r="AX180" s="14" t="s">
        <v>76</v>
      </c>
      <c r="AY180" s="249" t="s">
        <v>142</v>
      </c>
    </row>
    <row r="181" s="12" customFormat="1">
      <c r="B181" s="232"/>
      <c r="D181" s="226" t="s">
        <v>205</v>
      </c>
      <c r="E181" s="233" t="s">
        <v>5</v>
      </c>
      <c r="F181" s="234" t="s">
        <v>547</v>
      </c>
      <c r="H181" s="235">
        <v>35.322000000000003</v>
      </c>
      <c r="I181" s="236"/>
      <c r="L181" s="232"/>
      <c r="M181" s="237"/>
      <c r="N181" s="238"/>
      <c r="O181" s="238"/>
      <c r="P181" s="238"/>
      <c r="Q181" s="238"/>
      <c r="R181" s="238"/>
      <c r="S181" s="238"/>
      <c r="T181" s="239"/>
      <c r="AT181" s="233" t="s">
        <v>205</v>
      </c>
      <c r="AU181" s="233" t="s">
        <v>88</v>
      </c>
      <c r="AV181" s="12" t="s">
        <v>88</v>
      </c>
      <c r="AW181" s="12" t="s">
        <v>39</v>
      </c>
      <c r="AX181" s="12" t="s">
        <v>76</v>
      </c>
      <c r="AY181" s="233" t="s">
        <v>142</v>
      </c>
    </row>
    <row r="182" s="13" customFormat="1">
      <c r="B182" s="240"/>
      <c r="D182" s="226" t="s">
        <v>205</v>
      </c>
      <c r="E182" s="241" t="s">
        <v>5</v>
      </c>
      <c r="F182" s="242" t="s">
        <v>210</v>
      </c>
      <c r="H182" s="243">
        <v>35.322000000000003</v>
      </c>
      <c r="I182" s="244"/>
      <c r="L182" s="240"/>
      <c r="M182" s="245"/>
      <c r="N182" s="246"/>
      <c r="O182" s="246"/>
      <c r="P182" s="246"/>
      <c r="Q182" s="246"/>
      <c r="R182" s="246"/>
      <c r="S182" s="246"/>
      <c r="T182" s="247"/>
      <c r="AT182" s="241" t="s">
        <v>205</v>
      </c>
      <c r="AU182" s="241" t="s">
        <v>88</v>
      </c>
      <c r="AV182" s="13" t="s">
        <v>141</v>
      </c>
      <c r="AW182" s="13" t="s">
        <v>39</v>
      </c>
      <c r="AX182" s="13" t="s">
        <v>83</v>
      </c>
      <c r="AY182" s="241" t="s">
        <v>142</v>
      </c>
    </row>
    <row r="183" s="1" customFormat="1" ht="16.5" customHeight="1">
      <c r="B183" s="213"/>
      <c r="C183" s="214" t="s">
        <v>327</v>
      </c>
      <c r="D183" s="214" t="s">
        <v>144</v>
      </c>
      <c r="E183" s="215" t="s">
        <v>548</v>
      </c>
      <c r="F183" s="216" t="s">
        <v>549</v>
      </c>
      <c r="G183" s="217" t="s">
        <v>239</v>
      </c>
      <c r="H183" s="218">
        <v>17.920000000000002</v>
      </c>
      <c r="I183" s="219"/>
      <c r="J183" s="220">
        <f>ROUND(I183*H183,2)</f>
        <v>0</v>
      </c>
      <c r="K183" s="216" t="s">
        <v>202</v>
      </c>
      <c r="L183" s="48"/>
      <c r="M183" s="221" t="s">
        <v>5</v>
      </c>
      <c r="N183" s="222" t="s">
        <v>47</v>
      </c>
      <c r="O183" s="49"/>
      <c r="P183" s="223">
        <f>O183*H183</f>
        <v>0</v>
      </c>
      <c r="Q183" s="223">
        <v>0.033579999999999999</v>
      </c>
      <c r="R183" s="223">
        <f>Q183*H183</f>
        <v>0.6017536</v>
      </c>
      <c r="S183" s="223">
        <v>0</v>
      </c>
      <c r="T183" s="224">
        <f>S183*H183</f>
        <v>0</v>
      </c>
      <c r="AR183" s="26" t="s">
        <v>141</v>
      </c>
      <c r="AT183" s="26" t="s">
        <v>144</v>
      </c>
      <c r="AU183" s="26" t="s">
        <v>88</v>
      </c>
      <c r="AY183" s="26" t="s">
        <v>142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26" t="s">
        <v>83</v>
      </c>
      <c r="BK183" s="225">
        <f>ROUND(I183*H183,2)</f>
        <v>0</v>
      </c>
      <c r="BL183" s="26" t="s">
        <v>141</v>
      </c>
      <c r="BM183" s="26" t="s">
        <v>550</v>
      </c>
    </row>
    <row r="184" s="1" customFormat="1">
      <c r="B184" s="48"/>
      <c r="D184" s="226" t="s">
        <v>149</v>
      </c>
      <c r="F184" s="227" t="s">
        <v>551</v>
      </c>
      <c r="I184" s="187"/>
      <c r="L184" s="48"/>
      <c r="M184" s="228"/>
      <c r="N184" s="49"/>
      <c r="O184" s="49"/>
      <c r="P184" s="49"/>
      <c r="Q184" s="49"/>
      <c r="R184" s="49"/>
      <c r="S184" s="49"/>
      <c r="T184" s="87"/>
      <c r="AT184" s="26" t="s">
        <v>149</v>
      </c>
      <c r="AU184" s="26" t="s">
        <v>88</v>
      </c>
    </row>
    <row r="185" s="12" customFormat="1">
      <c r="B185" s="232"/>
      <c r="D185" s="226" t="s">
        <v>205</v>
      </c>
      <c r="E185" s="233" t="s">
        <v>5</v>
      </c>
      <c r="F185" s="234" t="s">
        <v>552</v>
      </c>
      <c r="H185" s="235">
        <v>2.3999999999999999</v>
      </c>
      <c r="I185" s="236"/>
      <c r="L185" s="232"/>
      <c r="M185" s="237"/>
      <c r="N185" s="238"/>
      <c r="O185" s="238"/>
      <c r="P185" s="238"/>
      <c r="Q185" s="238"/>
      <c r="R185" s="238"/>
      <c r="S185" s="238"/>
      <c r="T185" s="239"/>
      <c r="AT185" s="233" t="s">
        <v>205</v>
      </c>
      <c r="AU185" s="233" t="s">
        <v>88</v>
      </c>
      <c r="AV185" s="12" t="s">
        <v>88</v>
      </c>
      <c r="AW185" s="12" t="s">
        <v>39</v>
      </c>
      <c r="AX185" s="12" t="s">
        <v>76</v>
      </c>
      <c r="AY185" s="233" t="s">
        <v>142</v>
      </c>
    </row>
    <row r="186" s="12" customFormat="1">
      <c r="B186" s="232"/>
      <c r="D186" s="226" t="s">
        <v>205</v>
      </c>
      <c r="E186" s="233" t="s">
        <v>5</v>
      </c>
      <c r="F186" s="234" t="s">
        <v>553</v>
      </c>
      <c r="H186" s="235">
        <v>1.71</v>
      </c>
      <c r="I186" s="236"/>
      <c r="L186" s="232"/>
      <c r="M186" s="237"/>
      <c r="N186" s="238"/>
      <c r="O186" s="238"/>
      <c r="P186" s="238"/>
      <c r="Q186" s="238"/>
      <c r="R186" s="238"/>
      <c r="S186" s="238"/>
      <c r="T186" s="239"/>
      <c r="AT186" s="233" t="s">
        <v>205</v>
      </c>
      <c r="AU186" s="233" t="s">
        <v>88</v>
      </c>
      <c r="AV186" s="12" t="s">
        <v>88</v>
      </c>
      <c r="AW186" s="12" t="s">
        <v>39</v>
      </c>
      <c r="AX186" s="12" t="s">
        <v>76</v>
      </c>
      <c r="AY186" s="233" t="s">
        <v>142</v>
      </c>
    </row>
    <row r="187" s="12" customFormat="1">
      <c r="B187" s="232"/>
      <c r="D187" s="226" t="s">
        <v>205</v>
      </c>
      <c r="E187" s="233" t="s">
        <v>5</v>
      </c>
      <c r="F187" s="234" t="s">
        <v>554</v>
      </c>
      <c r="H187" s="235">
        <v>2.3399999999999999</v>
      </c>
      <c r="I187" s="236"/>
      <c r="L187" s="232"/>
      <c r="M187" s="237"/>
      <c r="N187" s="238"/>
      <c r="O187" s="238"/>
      <c r="P187" s="238"/>
      <c r="Q187" s="238"/>
      <c r="R187" s="238"/>
      <c r="S187" s="238"/>
      <c r="T187" s="239"/>
      <c r="AT187" s="233" t="s">
        <v>205</v>
      </c>
      <c r="AU187" s="233" t="s">
        <v>88</v>
      </c>
      <c r="AV187" s="12" t="s">
        <v>88</v>
      </c>
      <c r="AW187" s="12" t="s">
        <v>39</v>
      </c>
      <c r="AX187" s="12" t="s">
        <v>76</v>
      </c>
      <c r="AY187" s="233" t="s">
        <v>142</v>
      </c>
    </row>
    <row r="188" s="12" customFormat="1">
      <c r="B188" s="232"/>
      <c r="D188" s="226" t="s">
        <v>205</v>
      </c>
      <c r="E188" s="233" t="s">
        <v>5</v>
      </c>
      <c r="F188" s="234" t="s">
        <v>555</v>
      </c>
      <c r="H188" s="235">
        <v>0.95999999999999996</v>
      </c>
      <c r="I188" s="236"/>
      <c r="L188" s="232"/>
      <c r="M188" s="237"/>
      <c r="N188" s="238"/>
      <c r="O188" s="238"/>
      <c r="P188" s="238"/>
      <c r="Q188" s="238"/>
      <c r="R188" s="238"/>
      <c r="S188" s="238"/>
      <c r="T188" s="239"/>
      <c r="AT188" s="233" t="s">
        <v>205</v>
      </c>
      <c r="AU188" s="233" t="s">
        <v>88</v>
      </c>
      <c r="AV188" s="12" t="s">
        <v>88</v>
      </c>
      <c r="AW188" s="12" t="s">
        <v>39</v>
      </c>
      <c r="AX188" s="12" t="s">
        <v>76</v>
      </c>
      <c r="AY188" s="233" t="s">
        <v>142</v>
      </c>
    </row>
    <row r="189" s="12" customFormat="1">
      <c r="B189" s="232"/>
      <c r="D189" s="226" t="s">
        <v>205</v>
      </c>
      <c r="E189" s="233" t="s">
        <v>5</v>
      </c>
      <c r="F189" s="234" t="s">
        <v>556</v>
      </c>
      <c r="H189" s="235">
        <v>1.5600000000000001</v>
      </c>
      <c r="I189" s="236"/>
      <c r="L189" s="232"/>
      <c r="M189" s="237"/>
      <c r="N189" s="238"/>
      <c r="O189" s="238"/>
      <c r="P189" s="238"/>
      <c r="Q189" s="238"/>
      <c r="R189" s="238"/>
      <c r="S189" s="238"/>
      <c r="T189" s="239"/>
      <c r="AT189" s="233" t="s">
        <v>205</v>
      </c>
      <c r="AU189" s="233" t="s">
        <v>88</v>
      </c>
      <c r="AV189" s="12" t="s">
        <v>88</v>
      </c>
      <c r="AW189" s="12" t="s">
        <v>39</v>
      </c>
      <c r="AX189" s="12" t="s">
        <v>76</v>
      </c>
      <c r="AY189" s="233" t="s">
        <v>142</v>
      </c>
    </row>
    <row r="190" s="12" customFormat="1">
      <c r="B190" s="232"/>
      <c r="D190" s="226" t="s">
        <v>205</v>
      </c>
      <c r="E190" s="233" t="s">
        <v>5</v>
      </c>
      <c r="F190" s="234" t="s">
        <v>557</v>
      </c>
      <c r="H190" s="235">
        <v>3.6800000000000002</v>
      </c>
      <c r="I190" s="236"/>
      <c r="L190" s="232"/>
      <c r="M190" s="237"/>
      <c r="N190" s="238"/>
      <c r="O190" s="238"/>
      <c r="P190" s="238"/>
      <c r="Q190" s="238"/>
      <c r="R190" s="238"/>
      <c r="S190" s="238"/>
      <c r="T190" s="239"/>
      <c r="AT190" s="233" t="s">
        <v>205</v>
      </c>
      <c r="AU190" s="233" t="s">
        <v>88</v>
      </c>
      <c r="AV190" s="12" t="s">
        <v>88</v>
      </c>
      <c r="AW190" s="12" t="s">
        <v>39</v>
      </c>
      <c r="AX190" s="12" t="s">
        <v>76</v>
      </c>
      <c r="AY190" s="233" t="s">
        <v>142</v>
      </c>
    </row>
    <row r="191" s="12" customFormat="1">
      <c r="B191" s="232"/>
      <c r="D191" s="226" t="s">
        <v>205</v>
      </c>
      <c r="E191" s="233" t="s">
        <v>5</v>
      </c>
      <c r="F191" s="234" t="s">
        <v>558</v>
      </c>
      <c r="H191" s="235">
        <v>0.90000000000000002</v>
      </c>
      <c r="I191" s="236"/>
      <c r="L191" s="232"/>
      <c r="M191" s="237"/>
      <c r="N191" s="238"/>
      <c r="O191" s="238"/>
      <c r="P191" s="238"/>
      <c r="Q191" s="238"/>
      <c r="R191" s="238"/>
      <c r="S191" s="238"/>
      <c r="T191" s="239"/>
      <c r="AT191" s="233" t="s">
        <v>205</v>
      </c>
      <c r="AU191" s="233" t="s">
        <v>88</v>
      </c>
      <c r="AV191" s="12" t="s">
        <v>88</v>
      </c>
      <c r="AW191" s="12" t="s">
        <v>39</v>
      </c>
      <c r="AX191" s="12" t="s">
        <v>76</v>
      </c>
      <c r="AY191" s="233" t="s">
        <v>142</v>
      </c>
    </row>
    <row r="192" s="12" customFormat="1">
      <c r="B192" s="232"/>
      <c r="D192" s="226" t="s">
        <v>205</v>
      </c>
      <c r="E192" s="233" t="s">
        <v>5</v>
      </c>
      <c r="F192" s="234" t="s">
        <v>559</v>
      </c>
      <c r="H192" s="235">
        <v>4.3700000000000001</v>
      </c>
      <c r="I192" s="236"/>
      <c r="L192" s="232"/>
      <c r="M192" s="237"/>
      <c r="N192" s="238"/>
      <c r="O192" s="238"/>
      <c r="P192" s="238"/>
      <c r="Q192" s="238"/>
      <c r="R192" s="238"/>
      <c r="S192" s="238"/>
      <c r="T192" s="239"/>
      <c r="AT192" s="233" t="s">
        <v>205</v>
      </c>
      <c r="AU192" s="233" t="s">
        <v>88</v>
      </c>
      <c r="AV192" s="12" t="s">
        <v>88</v>
      </c>
      <c r="AW192" s="12" t="s">
        <v>39</v>
      </c>
      <c r="AX192" s="12" t="s">
        <v>76</v>
      </c>
      <c r="AY192" s="233" t="s">
        <v>142</v>
      </c>
    </row>
    <row r="193" s="13" customFormat="1">
      <c r="B193" s="240"/>
      <c r="D193" s="226" t="s">
        <v>205</v>
      </c>
      <c r="E193" s="241" t="s">
        <v>5</v>
      </c>
      <c r="F193" s="242" t="s">
        <v>210</v>
      </c>
      <c r="H193" s="243">
        <v>17.920000000000002</v>
      </c>
      <c r="I193" s="244"/>
      <c r="L193" s="240"/>
      <c r="M193" s="245"/>
      <c r="N193" s="246"/>
      <c r="O193" s="246"/>
      <c r="P193" s="246"/>
      <c r="Q193" s="246"/>
      <c r="R193" s="246"/>
      <c r="S193" s="246"/>
      <c r="T193" s="247"/>
      <c r="AT193" s="241" t="s">
        <v>205</v>
      </c>
      <c r="AU193" s="241" t="s">
        <v>88</v>
      </c>
      <c r="AV193" s="13" t="s">
        <v>141</v>
      </c>
      <c r="AW193" s="13" t="s">
        <v>39</v>
      </c>
      <c r="AX193" s="13" t="s">
        <v>83</v>
      </c>
      <c r="AY193" s="241" t="s">
        <v>142</v>
      </c>
    </row>
    <row r="194" s="1" customFormat="1" ht="16.5" customHeight="1">
      <c r="B194" s="213"/>
      <c r="C194" s="214" t="s">
        <v>335</v>
      </c>
      <c r="D194" s="214" t="s">
        <v>144</v>
      </c>
      <c r="E194" s="215" t="s">
        <v>560</v>
      </c>
      <c r="F194" s="216" t="s">
        <v>561</v>
      </c>
      <c r="G194" s="217" t="s">
        <v>239</v>
      </c>
      <c r="H194" s="218">
        <v>86.120000000000005</v>
      </c>
      <c r="I194" s="219"/>
      <c r="J194" s="220">
        <f>ROUND(I194*H194,2)</f>
        <v>0</v>
      </c>
      <c r="K194" s="216" t="s">
        <v>202</v>
      </c>
      <c r="L194" s="48"/>
      <c r="M194" s="221" t="s">
        <v>5</v>
      </c>
      <c r="N194" s="222" t="s">
        <v>47</v>
      </c>
      <c r="O194" s="49"/>
      <c r="P194" s="223">
        <f>O194*H194</f>
        <v>0</v>
      </c>
      <c r="Q194" s="223">
        <v>0.0027000000000000001</v>
      </c>
      <c r="R194" s="223">
        <f>Q194*H194</f>
        <v>0.23252400000000004</v>
      </c>
      <c r="S194" s="223">
        <v>0</v>
      </c>
      <c r="T194" s="224">
        <f>S194*H194</f>
        <v>0</v>
      </c>
      <c r="AR194" s="26" t="s">
        <v>141</v>
      </c>
      <c r="AT194" s="26" t="s">
        <v>144</v>
      </c>
      <c r="AU194" s="26" t="s">
        <v>88</v>
      </c>
      <c r="AY194" s="26" t="s">
        <v>142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26" t="s">
        <v>83</v>
      </c>
      <c r="BK194" s="225">
        <f>ROUND(I194*H194,2)</f>
        <v>0</v>
      </c>
      <c r="BL194" s="26" t="s">
        <v>141</v>
      </c>
      <c r="BM194" s="26" t="s">
        <v>562</v>
      </c>
    </row>
    <row r="195" s="1" customFormat="1">
      <c r="B195" s="48"/>
      <c r="D195" s="226" t="s">
        <v>149</v>
      </c>
      <c r="F195" s="227" t="s">
        <v>563</v>
      </c>
      <c r="I195" s="187"/>
      <c r="L195" s="48"/>
      <c r="M195" s="228"/>
      <c r="N195" s="49"/>
      <c r="O195" s="49"/>
      <c r="P195" s="49"/>
      <c r="Q195" s="49"/>
      <c r="R195" s="49"/>
      <c r="S195" s="49"/>
      <c r="T195" s="87"/>
      <c r="AT195" s="26" t="s">
        <v>149</v>
      </c>
      <c r="AU195" s="26" t="s">
        <v>88</v>
      </c>
    </row>
    <row r="196" s="14" customFormat="1">
      <c r="B196" s="248"/>
      <c r="D196" s="226" t="s">
        <v>205</v>
      </c>
      <c r="E196" s="249" t="s">
        <v>5</v>
      </c>
      <c r="F196" s="250" t="s">
        <v>546</v>
      </c>
      <c r="H196" s="249" t="s">
        <v>5</v>
      </c>
      <c r="I196" s="251"/>
      <c r="L196" s="248"/>
      <c r="M196" s="252"/>
      <c r="N196" s="253"/>
      <c r="O196" s="253"/>
      <c r="P196" s="253"/>
      <c r="Q196" s="253"/>
      <c r="R196" s="253"/>
      <c r="S196" s="253"/>
      <c r="T196" s="254"/>
      <c r="AT196" s="249" t="s">
        <v>205</v>
      </c>
      <c r="AU196" s="249" t="s">
        <v>88</v>
      </c>
      <c r="AV196" s="14" t="s">
        <v>83</v>
      </c>
      <c r="AW196" s="14" t="s">
        <v>39</v>
      </c>
      <c r="AX196" s="14" t="s">
        <v>76</v>
      </c>
      <c r="AY196" s="249" t="s">
        <v>142</v>
      </c>
    </row>
    <row r="197" s="12" customFormat="1">
      <c r="B197" s="232"/>
      <c r="D197" s="226" t="s">
        <v>205</v>
      </c>
      <c r="E197" s="233" t="s">
        <v>5</v>
      </c>
      <c r="F197" s="234" t="s">
        <v>564</v>
      </c>
      <c r="H197" s="235">
        <v>86.120000000000005</v>
      </c>
      <c r="I197" s="236"/>
      <c r="L197" s="232"/>
      <c r="M197" s="237"/>
      <c r="N197" s="238"/>
      <c r="O197" s="238"/>
      <c r="P197" s="238"/>
      <c r="Q197" s="238"/>
      <c r="R197" s="238"/>
      <c r="S197" s="238"/>
      <c r="T197" s="239"/>
      <c r="AT197" s="233" t="s">
        <v>205</v>
      </c>
      <c r="AU197" s="233" t="s">
        <v>88</v>
      </c>
      <c r="AV197" s="12" t="s">
        <v>88</v>
      </c>
      <c r="AW197" s="12" t="s">
        <v>39</v>
      </c>
      <c r="AX197" s="12" t="s">
        <v>76</v>
      </c>
      <c r="AY197" s="233" t="s">
        <v>142</v>
      </c>
    </row>
    <row r="198" s="13" customFormat="1">
      <c r="B198" s="240"/>
      <c r="D198" s="226" t="s">
        <v>205</v>
      </c>
      <c r="E198" s="241" t="s">
        <v>5</v>
      </c>
      <c r="F198" s="242" t="s">
        <v>210</v>
      </c>
      <c r="H198" s="243">
        <v>86.120000000000005</v>
      </c>
      <c r="I198" s="244"/>
      <c r="L198" s="240"/>
      <c r="M198" s="245"/>
      <c r="N198" s="246"/>
      <c r="O198" s="246"/>
      <c r="P198" s="246"/>
      <c r="Q198" s="246"/>
      <c r="R198" s="246"/>
      <c r="S198" s="246"/>
      <c r="T198" s="247"/>
      <c r="AT198" s="241" t="s">
        <v>205</v>
      </c>
      <c r="AU198" s="241" t="s">
        <v>88</v>
      </c>
      <c r="AV198" s="13" t="s">
        <v>141</v>
      </c>
      <c r="AW198" s="13" t="s">
        <v>39</v>
      </c>
      <c r="AX198" s="13" t="s">
        <v>83</v>
      </c>
      <c r="AY198" s="241" t="s">
        <v>142</v>
      </c>
    </row>
    <row r="199" s="1" customFormat="1" ht="25.5" customHeight="1">
      <c r="B199" s="213"/>
      <c r="C199" s="214" t="s">
        <v>345</v>
      </c>
      <c r="D199" s="214" t="s">
        <v>144</v>
      </c>
      <c r="E199" s="215" t="s">
        <v>565</v>
      </c>
      <c r="F199" s="216" t="s">
        <v>566</v>
      </c>
      <c r="G199" s="217" t="s">
        <v>201</v>
      </c>
      <c r="H199" s="218">
        <v>2.6960000000000002</v>
      </c>
      <c r="I199" s="219"/>
      <c r="J199" s="220">
        <f>ROUND(I199*H199,2)</f>
        <v>0</v>
      </c>
      <c r="K199" s="216" t="s">
        <v>202</v>
      </c>
      <c r="L199" s="48"/>
      <c r="M199" s="221" t="s">
        <v>5</v>
      </c>
      <c r="N199" s="222" t="s">
        <v>47</v>
      </c>
      <c r="O199" s="49"/>
      <c r="P199" s="223">
        <f>O199*H199</f>
        <v>0</v>
      </c>
      <c r="Q199" s="223">
        <v>2.2563399999999998</v>
      </c>
      <c r="R199" s="223">
        <f>Q199*H199</f>
        <v>6.0830926399999994</v>
      </c>
      <c r="S199" s="223">
        <v>0</v>
      </c>
      <c r="T199" s="224">
        <f>S199*H199</f>
        <v>0</v>
      </c>
      <c r="AR199" s="26" t="s">
        <v>141</v>
      </c>
      <c r="AT199" s="26" t="s">
        <v>144</v>
      </c>
      <c r="AU199" s="26" t="s">
        <v>88</v>
      </c>
      <c r="AY199" s="26" t="s">
        <v>142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26" t="s">
        <v>83</v>
      </c>
      <c r="BK199" s="225">
        <f>ROUND(I199*H199,2)</f>
        <v>0</v>
      </c>
      <c r="BL199" s="26" t="s">
        <v>141</v>
      </c>
      <c r="BM199" s="26" t="s">
        <v>567</v>
      </c>
    </row>
    <row r="200" s="1" customFormat="1">
      <c r="B200" s="48"/>
      <c r="D200" s="226" t="s">
        <v>149</v>
      </c>
      <c r="F200" s="227" t="s">
        <v>568</v>
      </c>
      <c r="I200" s="187"/>
      <c r="L200" s="48"/>
      <c r="M200" s="228"/>
      <c r="N200" s="49"/>
      <c r="O200" s="49"/>
      <c r="P200" s="49"/>
      <c r="Q200" s="49"/>
      <c r="R200" s="49"/>
      <c r="S200" s="49"/>
      <c r="T200" s="87"/>
      <c r="AT200" s="26" t="s">
        <v>149</v>
      </c>
      <c r="AU200" s="26" t="s">
        <v>88</v>
      </c>
    </row>
    <row r="201" s="12" customFormat="1">
      <c r="B201" s="232"/>
      <c r="D201" s="226" t="s">
        <v>205</v>
      </c>
      <c r="E201" s="233" t="s">
        <v>5</v>
      </c>
      <c r="F201" s="234" t="s">
        <v>569</v>
      </c>
      <c r="H201" s="235">
        <v>2.6960000000000002</v>
      </c>
      <c r="I201" s="236"/>
      <c r="L201" s="232"/>
      <c r="M201" s="237"/>
      <c r="N201" s="238"/>
      <c r="O201" s="238"/>
      <c r="P201" s="238"/>
      <c r="Q201" s="238"/>
      <c r="R201" s="238"/>
      <c r="S201" s="238"/>
      <c r="T201" s="239"/>
      <c r="AT201" s="233" t="s">
        <v>205</v>
      </c>
      <c r="AU201" s="233" t="s">
        <v>88</v>
      </c>
      <c r="AV201" s="12" t="s">
        <v>88</v>
      </c>
      <c r="AW201" s="12" t="s">
        <v>39</v>
      </c>
      <c r="AX201" s="12" t="s">
        <v>76</v>
      </c>
      <c r="AY201" s="233" t="s">
        <v>142</v>
      </c>
    </row>
    <row r="202" s="13" customFormat="1">
      <c r="B202" s="240"/>
      <c r="D202" s="226" t="s">
        <v>205</v>
      </c>
      <c r="E202" s="241" t="s">
        <v>5</v>
      </c>
      <c r="F202" s="242" t="s">
        <v>210</v>
      </c>
      <c r="H202" s="243">
        <v>2.6960000000000002</v>
      </c>
      <c r="I202" s="244"/>
      <c r="L202" s="240"/>
      <c r="M202" s="245"/>
      <c r="N202" s="246"/>
      <c r="O202" s="246"/>
      <c r="P202" s="246"/>
      <c r="Q202" s="246"/>
      <c r="R202" s="246"/>
      <c r="S202" s="246"/>
      <c r="T202" s="247"/>
      <c r="AT202" s="241" t="s">
        <v>205</v>
      </c>
      <c r="AU202" s="241" t="s">
        <v>88</v>
      </c>
      <c r="AV202" s="13" t="s">
        <v>141</v>
      </c>
      <c r="AW202" s="13" t="s">
        <v>39</v>
      </c>
      <c r="AX202" s="13" t="s">
        <v>83</v>
      </c>
      <c r="AY202" s="241" t="s">
        <v>142</v>
      </c>
    </row>
    <row r="203" s="1" customFormat="1" ht="16.5" customHeight="1">
      <c r="B203" s="213"/>
      <c r="C203" s="214" t="s">
        <v>10</v>
      </c>
      <c r="D203" s="214" t="s">
        <v>144</v>
      </c>
      <c r="E203" s="215" t="s">
        <v>570</v>
      </c>
      <c r="F203" s="216" t="s">
        <v>571</v>
      </c>
      <c r="G203" s="217" t="s">
        <v>338</v>
      </c>
      <c r="H203" s="218">
        <v>1.6000000000000001</v>
      </c>
      <c r="I203" s="219"/>
      <c r="J203" s="220">
        <f>ROUND(I203*H203,2)</f>
        <v>0</v>
      </c>
      <c r="K203" s="216" t="s">
        <v>202</v>
      </c>
      <c r="L203" s="48"/>
      <c r="M203" s="221" t="s">
        <v>5</v>
      </c>
      <c r="N203" s="222" t="s">
        <v>47</v>
      </c>
      <c r="O203" s="49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AR203" s="26" t="s">
        <v>141</v>
      </c>
      <c r="AT203" s="26" t="s">
        <v>144</v>
      </c>
      <c r="AU203" s="26" t="s">
        <v>88</v>
      </c>
      <c r="AY203" s="26" t="s">
        <v>142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26" t="s">
        <v>83</v>
      </c>
      <c r="BK203" s="225">
        <f>ROUND(I203*H203,2)</f>
        <v>0</v>
      </c>
      <c r="BL203" s="26" t="s">
        <v>141</v>
      </c>
      <c r="BM203" s="26" t="s">
        <v>572</v>
      </c>
    </row>
    <row r="204" s="1" customFormat="1">
      <c r="B204" s="48"/>
      <c r="D204" s="226" t="s">
        <v>149</v>
      </c>
      <c r="F204" s="227" t="s">
        <v>573</v>
      </c>
      <c r="I204" s="187"/>
      <c r="L204" s="48"/>
      <c r="M204" s="228"/>
      <c r="N204" s="49"/>
      <c r="O204" s="49"/>
      <c r="P204" s="49"/>
      <c r="Q204" s="49"/>
      <c r="R204" s="49"/>
      <c r="S204" s="49"/>
      <c r="T204" s="87"/>
      <c r="AT204" s="26" t="s">
        <v>149</v>
      </c>
      <c r="AU204" s="26" t="s">
        <v>88</v>
      </c>
    </row>
    <row r="205" s="14" customFormat="1">
      <c r="B205" s="248"/>
      <c r="D205" s="226" t="s">
        <v>205</v>
      </c>
      <c r="E205" s="249" t="s">
        <v>5</v>
      </c>
      <c r="F205" s="250" t="s">
        <v>285</v>
      </c>
      <c r="H205" s="249" t="s">
        <v>5</v>
      </c>
      <c r="I205" s="251"/>
      <c r="L205" s="248"/>
      <c r="M205" s="252"/>
      <c r="N205" s="253"/>
      <c r="O205" s="253"/>
      <c r="P205" s="253"/>
      <c r="Q205" s="253"/>
      <c r="R205" s="253"/>
      <c r="S205" s="253"/>
      <c r="T205" s="254"/>
      <c r="AT205" s="249" t="s">
        <v>205</v>
      </c>
      <c r="AU205" s="249" t="s">
        <v>88</v>
      </c>
      <c r="AV205" s="14" t="s">
        <v>83</v>
      </c>
      <c r="AW205" s="14" t="s">
        <v>39</v>
      </c>
      <c r="AX205" s="14" t="s">
        <v>76</v>
      </c>
      <c r="AY205" s="249" t="s">
        <v>142</v>
      </c>
    </row>
    <row r="206" s="12" customFormat="1">
      <c r="B206" s="232"/>
      <c r="D206" s="226" t="s">
        <v>205</v>
      </c>
      <c r="E206" s="233" t="s">
        <v>5</v>
      </c>
      <c r="F206" s="234" t="s">
        <v>314</v>
      </c>
      <c r="H206" s="235">
        <v>1.6000000000000001</v>
      </c>
      <c r="I206" s="236"/>
      <c r="L206" s="232"/>
      <c r="M206" s="237"/>
      <c r="N206" s="238"/>
      <c r="O206" s="238"/>
      <c r="P206" s="238"/>
      <c r="Q206" s="238"/>
      <c r="R206" s="238"/>
      <c r="S206" s="238"/>
      <c r="T206" s="239"/>
      <c r="AT206" s="233" t="s">
        <v>205</v>
      </c>
      <c r="AU206" s="233" t="s">
        <v>88</v>
      </c>
      <c r="AV206" s="12" t="s">
        <v>88</v>
      </c>
      <c r="AW206" s="12" t="s">
        <v>39</v>
      </c>
      <c r="AX206" s="12" t="s">
        <v>76</v>
      </c>
      <c r="AY206" s="233" t="s">
        <v>142</v>
      </c>
    </row>
    <row r="207" s="13" customFormat="1">
      <c r="B207" s="240"/>
      <c r="D207" s="226" t="s">
        <v>205</v>
      </c>
      <c r="E207" s="241" t="s">
        <v>5</v>
      </c>
      <c r="F207" s="242" t="s">
        <v>210</v>
      </c>
      <c r="H207" s="243">
        <v>1.6000000000000001</v>
      </c>
      <c r="I207" s="244"/>
      <c r="L207" s="240"/>
      <c r="M207" s="245"/>
      <c r="N207" s="246"/>
      <c r="O207" s="246"/>
      <c r="P207" s="246"/>
      <c r="Q207" s="246"/>
      <c r="R207" s="246"/>
      <c r="S207" s="246"/>
      <c r="T207" s="247"/>
      <c r="AT207" s="241" t="s">
        <v>205</v>
      </c>
      <c r="AU207" s="241" t="s">
        <v>88</v>
      </c>
      <c r="AV207" s="13" t="s">
        <v>141</v>
      </c>
      <c r="AW207" s="13" t="s">
        <v>39</v>
      </c>
      <c r="AX207" s="13" t="s">
        <v>83</v>
      </c>
      <c r="AY207" s="241" t="s">
        <v>142</v>
      </c>
    </row>
    <row r="208" s="1" customFormat="1" ht="16.5" customHeight="1">
      <c r="B208" s="213"/>
      <c r="C208" s="214" t="s">
        <v>359</v>
      </c>
      <c r="D208" s="214" t="s">
        <v>144</v>
      </c>
      <c r="E208" s="215" t="s">
        <v>574</v>
      </c>
      <c r="F208" s="216" t="s">
        <v>575</v>
      </c>
      <c r="G208" s="217" t="s">
        <v>338</v>
      </c>
      <c r="H208" s="218">
        <v>25.100000000000001</v>
      </c>
      <c r="I208" s="219"/>
      <c r="J208" s="220">
        <f>ROUND(I208*H208,2)</f>
        <v>0</v>
      </c>
      <c r="K208" s="216" t="s">
        <v>202</v>
      </c>
      <c r="L208" s="48"/>
      <c r="M208" s="221" t="s">
        <v>5</v>
      </c>
      <c r="N208" s="222" t="s">
        <v>47</v>
      </c>
      <c r="O208" s="49"/>
      <c r="P208" s="223">
        <f>O208*H208</f>
        <v>0</v>
      </c>
      <c r="Q208" s="223">
        <v>2.0000000000000002E-05</v>
      </c>
      <c r="R208" s="223">
        <f>Q208*H208</f>
        <v>0.00050200000000000006</v>
      </c>
      <c r="S208" s="223">
        <v>0</v>
      </c>
      <c r="T208" s="224">
        <f>S208*H208</f>
        <v>0</v>
      </c>
      <c r="AR208" s="26" t="s">
        <v>141</v>
      </c>
      <c r="AT208" s="26" t="s">
        <v>144</v>
      </c>
      <c r="AU208" s="26" t="s">
        <v>88</v>
      </c>
      <c r="AY208" s="26" t="s">
        <v>142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26" t="s">
        <v>83</v>
      </c>
      <c r="BK208" s="225">
        <f>ROUND(I208*H208,2)</f>
        <v>0</v>
      </c>
      <c r="BL208" s="26" t="s">
        <v>141</v>
      </c>
      <c r="BM208" s="26" t="s">
        <v>576</v>
      </c>
    </row>
    <row r="209" s="1" customFormat="1">
      <c r="B209" s="48"/>
      <c r="D209" s="226" t="s">
        <v>149</v>
      </c>
      <c r="F209" s="227" t="s">
        <v>577</v>
      </c>
      <c r="I209" s="187"/>
      <c r="L209" s="48"/>
      <c r="M209" s="228"/>
      <c r="N209" s="49"/>
      <c r="O209" s="49"/>
      <c r="P209" s="49"/>
      <c r="Q209" s="49"/>
      <c r="R209" s="49"/>
      <c r="S209" s="49"/>
      <c r="T209" s="87"/>
      <c r="AT209" s="26" t="s">
        <v>149</v>
      </c>
      <c r="AU209" s="26" t="s">
        <v>88</v>
      </c>
    </row>
    <row r="210" s="12" customFormat="1">
      <c r="B210" s="232"/>
      <c r="D210" s="226" t="s">
        <v>205</v>
      </c>
      <c r="E210" s="233" t="s">
        <v>5</v>
      </c>
      <c r="F210" s="234" t="s">
        <v>578</v>
      </c>
      <c r="H210" s="235">
        <v>25.100000000000001</v>
      </c>
      <c r="I210" s="236"/>
      <c r="L210" s="232"/>
      <c r="M210" s="237"/>
      <c r="N210" s="238"/>
      <c r="O210" s="238"/>
      <c r="P210" s="238"/>
      <c r="Q210" s="238"/>
      <c r="R210" s="238"/>
      <c r="S210" s="238"/>
      <c r="T210" s="239"/>
      <c r="AT210" s="233" t="s">
        <v>205</v>
      </c>
      <c r="AU210" s="233" t="s">
        <v>88</v>
      </c>
      <c r="AV210" s="12" t="s">
        <v>88</v>
      </c>
      <c r="AW210" s="12" t="s">
        <v>39</v>
      </c>
      <c r="AX210" s="12" t="s">
        <v>76</v>
      </c>
      <c r="AY210" s="233" t="s">
        <v>142</v>
      </c>
    </row>
    <row r="211" s="13" customFormat="1">
      <c r="B211" s="240"/>
      <c r="D211" s="226" t="s">
        <v>205</v>
      </c>
      <c r="E211" s="241" t="s">
        <v>5</v>
      </c>
      <c r="F211" s="242" t="s">
        <v>210</v>
      </c>
      <c r="H211" s="243">
        <v>25.100000000000001</v>
      </c>
      <c r="I211" s="244"/>
      <c r="L211" s="240"/>
      <c r="M211" s="245"/>
      <c r="N211" s="246"/>
      <c r="O211" s="246"/>
      <c r="P211" s="246"/>
      <c r="Q211" s="246"/>
      <c r="R211" s="246"/>
      <c r="S211" s="246"/>
      <c r="T211" s="247"/>
      <c r="AT211" s="241" t="s">
        <v>205</v>
      </c>
      <c r="AU211" s="241" t="s">
        <v>88</v>
      </c>
      <c r="AV211" s="13" t="s">
        <v>141</v>
      </c>
      <c r="AW211" s="13" t="s">
        <v>39</v>
      </c>
      <c r="AX211" s="13" t="s">
        <v>83</v>
      </c>
      <c r="AY211" s="241" t="s">
        <v>142</v>
      </c>
    </row>
    <row r="212" s="1" customFormat="1" ht="16.5" customHeight="1">
      <c r="B212" s="213"/>
      <c r="C212" s="214" t="s">
        <v>367</v>
      </c>
      <c r="D212" s="214" t="s">
        <v>144</v>
      </c>
      <c r="E212" s="215" t="s">
        <v>579</v>
      </c>
      <c r="F212" s="216" t="s">
        <v>580</v>
      </c>
      <c r="G212" s="217" t="s">
        <v>581</v>
      </c>
      <c r="H212" s="218">
        <v>2</v>
      </c>
      <c r="I212" s="219"/>
      <c r="J212" s="220">
        <f>ROUND(I212*H212,2)</f>
        <v>0</v>
      </c>
      <c r="K212" s="216" t="s">
        <v>202</v>
      </c>
      <c r="L212" s="48"/>
      <c r="M212" s="221" t="s">
        <v>5</v>
      </c>
      <c r="N212" s="222" t="s">
        <v>47</v>
      </c>
      <c r="O212" s="49"/>
      <c r="P212" s="223">
        <f>O212*H212</f>
        <v>0</v>
      </c>
      <c r="Q212" s="223">
        <v>0.04684</v>
      </c>
      <c r="R212" s="223">
        <f>Q212*H212</f>
        <v>0.093679999999999999</v>
      </c>
      <c r="S212" s="223">
        <v>0</v>
      </c>
      <c r="T212" s="224">
        <f>S212*H212</f>
        <v>0</v>
      </c>
      <c r="AR212" s="26" t="s">
        <v>141</v>
      </c>
      <c r="AT212" s="26" t="s">
        <v>144</v>
      </c>
      <c r="AU212" s="26" t="s">
        <v>88</v>
      </c>
      <c r="AY212" s="26" t="s">
        <v>142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26" t="s">
        <v>83</v>
      </c>
      <c r="BK212" s="225">
        <f>ROUND(I212*H212,2)</f>
        <v>0</v>
      </c>
      <c r="BL212" s="26" t="s">
        <v>141</v>
      </c>
      <c r="BM212" s="26" t="s">
        <v>582</v>
      </c>
    </row>
    <row r="213" s="1" customFormat="1">
      <c r="B213" s="48"/>
      <c r="D213" s="226" t="s">
        <v>149</v>
      </c>
      <c r="F213" s="227" t="s">
        <v>583</v>
      </c>
      <c r="I213" s="187"/>
      <c r="L213" s="48"/>
      <c r="M213" s="228"/>
      <c r="N213" s="49"/>
      <c r="O213" s="49"/>
      <c r="P213" s="49"/>
      <c r="Q213" s="49"/>
      <c r="R213" s="49"/>
      <c r="S213" s="49"/>
      <c r="T213" s="87"/>
      <c r="AT213" s="26" t="s">
        <v>149</v>
      </c>
      <c r="AU213" s="26" t="s">
        <v>88</v>
      </c>
    </row>
    <row r="214" s="1" customFormat="1" ht="25.5" customHeight="1">
      <c r="B214" s="213"/>
      <c r="C214" s="255" t="s">
        <v>375</v>
      </c>
      <c r="D214" s="255" t="s">
        <v>231</v>
      </c>
      <c r="E214" s="256" t="s">
        <v>584</v>
      </c>
      <c r="F214" s="257" t="s">
        <v>585</v>
      </c>
      <c r="G214" s="258" t="s">
        <v>581</v>
      </c>
      <c r="H214" s="259">
        <v>2</v>
      </c>
      <c r="I214" s="260"/>
      <c r="J214" s="261">
        <f>ROUND(I214*H214,2)</f>
        <v>0</v>
      </c>
      <c r="K214" s="257" t="s">
        <v>5</v>
      </c>
      <c r="L214" s="262"/>
      <c r="M214" s="263" t="s">
        <v>5</v>
      </c>
      <c r="N214" s="264" t="s">
        <v>47</v>
      </c>
      <c r="O214" s="49"/>
      <c r="P214" s="223">
        <f>O214*H214</f>
        <v>0</v>
      </c>
      <c r="Q214" s="223">
        <v>0.01847</v>
      </c>
      <c r="R214" s="223">
        <f>Q214*H214</f>
        <v>0.036940000000000001</v>
      </c>
      <c r="S214" s="223">
        <v>0</v>
      </c>
      <c r="T214" s="224">
        <f>S214*H214</f>
        <v>0</v>
      </c>
      <c r="AR214" s="26" t="s">
        <v>179</v>
      </c>
      <c r="AT214" s="26" t="s">
        <v>231</v>
      </c>
      <c r="AU214" s="26" t="s">
        <v>88</v>
      </c>
      <c r="AY214" s="26" t="s">
        <v>142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26" t="s">
        <v>83</v>
      </c>
      <c r="BK214" s="225">
        <f>ROUND(I214*H214,2)</f>
        <v>0</v>
      </c>
      <c r="BL214" s="26" t="s">
        <v>141</v>
      </c>
      <c r="BM214" s="26" t="s">
        <v>586</v>
      </c>
    </row>
    <row r="215" s="11" customFormat="1" ht="29.88" customHeight="1">
      <c r="B215" s="200"/>
      <c r="D215" s="201" t="s">
        <v>75</v>
      </c>
      <c r="E215" s="211" t="s">
        <v>247</v>
      </c>
      <c r="F215" s="211" t="s">
        <v>248</v>
      </c>
      <c r="I215" s="203"/>
      <c r="J215" s="212">
        <f>BK215</f>
        <v>0</v>
      </c>
      <c r="L215" s="200"/>
      <c r="M215" s="205"/>
      <c r="N215" s="206"/>
      <c r="O215" s="206"/>
      <c r="P215" s="207">
        <f>SUM(P216:P240)</f>
        <v>0</v>
      </c>
      <c r="Q215" s="206"/>
      <c r="R215" s="207">
        <f>SUM(R216:R240)</f>
        <v>0.0078843999999999997</v>
      </c>
      <c r="S215" s="206"/>
      <c r="T215" s="208">
        <f>SUM(T216:T240)</f>
        <v>0</v>
      </c>
      <c r="AR215" s="201" t="s">
        <v>83</v>
      </c>
      <c r="AT215" s="209" t="s">
        <v>75</v>
      </c>
      <c r="AU215" s="209" t="s">
        <v>83</v>
      </c>
      <c r="AY215" s="201" t="s">
        <v>142</v>
      </c>
      <c r="BK215" s="210">
        <f>SUM(BK216:BK240)</f>
        <v>0</v>
      </c>
    </row>
    <row r="216" s="1" customFormat="1" ht="25.5" customHeight="1">
      <c r="B216" s="213"/>
      <c r="C216" s="214" t="s">
        <v>388</v>
      </c>
      <c r="D216" s="214" t="s">
        <v>144</v>
      </c>
      <c r="E216" s="215" t="s">
        <v>249</v>
      </c>
      <c r="F216" s="216" t="s">
        <v>250</v>
      </c>
      <c r="G216" s="217" t="s">
        <v>239</v>
      </c>
      <c r="H216" s="218">
        <v>43.399999999999999</v>
      </c>
      <c r="I216" s="219"/>
      <c r="J216" s="220">
        <f>ROUND(I216*H216,2)</f>
        <v>0</v>
      </c>
      <c r="K216" s="216" t="s">
        <v>202</v>
      </c>
      <c r="L216" s="48"/>
      <c r="M216" s="221" t="s">
        <v>5</v>
      </c>
      <c r="N216" s="222" t="s">
        <v>47</v>
      </c>
      <c r="O216" s="49"/>
      <c r="P216" s="223">
        <f>O216*H216</f>
        <v>0</v>
      </c>
      <c r="Q216" s="223">
        <v>0.00012999999999999999</v>
      </c>
      <c r="R216" s="223">
        <f>Q216*H216</f>
        <v>0.0056419999999999994</v>
      </c>
      <c r="S216" s="223">
        <v>0</v>
      </c>
      <c r="T216" s="224">
        <f>S216*H216</f>
        <v>0</v>
      </c>
      <c r="AR216" s="26" t="s">
        <v>141</v>
      </c>
      <c r="AT216" s="26" t="s">
        <v>144</v>
      </c>
      <c r="AU216" s="26" t="s">
        <v>88</v>
      </c>
      <c r="AY216" s="26" t="s">
        <v>142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26" t="s">
        <v>83</v>
      </c>
      <c r="BK216" s="225">
        <f>ROUND(I216*H216,2)</f>
        <v>0</v>
      </c>
      <c r="BL216" s="26" t="s">
        <v>141</v>
      </c>
      <c r="BM216" s="26" t="s">
        <v>587</v>
      </c>
    </row>
    <row r="217" s="1" customFormat="1">
      <c r="B217" s="48"/>
      <c r="D217" s="226" t="s">
        <v>149</v>
      </c>
      <c r="F217" s="227" t="s">
        <v>252</v>
      </c>
      <c r="I217" s="187"/>
      <c r="L217" s="48"/>
      <c r="M217" s="228"/>
      <c r="N217" s="49"/>
      <c r="O217" s="49"/>
      <c r="P217" s="49"/>
      <c r="Q217" s="49"/>
      <c r="R217" s="49"/>
      <c r="S217" s="49"/>
      <c r="T217" s="87"/>
      <c r="AT217" s="26" t="s">
        <v>149</v>
      </c>
      <c r="AU217" s="26" t="s">
        <v>88</v>
      </c>
    </row>
    <row r="218" s="14" customFormat="1">
      <c r="B218" s="248"/>
      <c r="D218" s="226" t="s">
        <v>205</v>
      </c>
      <c r="E218" s="249" t="s">
        <v>5</v>
      </c>
      <c r="F218" s="250" t="s">
        <v>253</v>
      </c>
      <c r="H218" s="249" t="s">
        <v>5</v>
      </c>
      <c r="I218" s="251"/>
      <c r="L218" s="248"/>
      <c r="M218" s="252"/>
      <c r="N218" s="253"/>
      <c r="O218" s="253"/>
      <c r="P218" s="253"/>
      <c r="Q218" s="253"/>
      <c r="R218" s="253"/>
      <c r="S218" s="253"/>
      <c r="T218" s="254"/>
      <c r="AT218" s="249" t="s">
        <v>205</v>
      </c>
      <c r="AU218" s="249" t="s">
        <v>88</v>
      </c>
      <c r="AV218" s="14" t="s">
        <v>83</v>
      </c>
      <c r="AW218" s="14" t="s">
        <v>39</v>
      </c>
      <c r="AX218" s="14" t="s">
        <v>76</v>
      </c>
      <c r="AY218" s="249" t="s">
        <v>142</v>
      </c>
    </row>
    <row r="219" s="12" customFormat="1">
      <c r="B219" s="232"/>
      <c r="D219" s="226" t="s">
        <v>205</v>
      </c>
      <c r="E219" s="233" t="s">
        <v>5</v>
      </c>
      <c r="F219" s="234" t="s">
        <v>588</v>
      </c>
      <c r="H219" s="235">
        <v>25.600000000000001</v>
      </c>
      <c r="I219" s="236"/>
      <c r="L219" s="232"/>
      <c r="M219" s="237"/>
      <c r="N219" s="238"/>
      <c r="O219" s="238"/>
      <c r="P219" s="238"/>
      <c r="Q219" s="238"/>
      <c r="R219" s="238"/>
      <c r="S219" s="238"/>
      <c r="T219" s="239"/>
      <c r="AT219" s="233" t="s">
        <v>205</v>
      </c>
      <c r="AU219" s="233" t="s">
        <v>88</v>
      </c>
      <c r="AV219" s="12" t="s">
        <v>88</v>
      </c>
      <c r="AW219" s="12" t="s">
        <v>39</v>
      </c>
      <c r="AX219" s="12" t="s">
        <v>76</v>
      </c>
      <c r="AY219" s="233" t="s">
        <v>142</v>
      </c>
    </row>
    <row r="220" s="14" customFormat="1">
      <c r="B220" s="248"/>
      <c r="D220" s="226" t="s">
        <v>205</v>
      </c>
      <c r="E220" s="249" t="s">
        <v>5</v>
      </c>
      <c r="F220" s="250" t="s">
        <v>255</v>
      </c>
      <c r="H220" s="249" t="s">
        <v>5</v>
      </c>
      <c r="I220" s="251"/>
      <c r="L220" s="248"/>
      <c r="M220" s="252"/>
      <c r="N220" s="253"/>
      <c r="O220" s="253"/>
      <c r="P220" s="253"/>
      <c r="Q220" s="253"/>
      <c r="R220" s="253"/>
      <c r="S220" s="253"/>
      <c r="T220" s="254"/>
      <c r="AT220" s="249" t="s">
        <v>205</v>
      </c>
      <c r="AU220" s="249" t="s">
        <v>88</v>
      </c>
      <c r="AV220" s="14" t="s">
        <v>83</v>
      </c>
      <c r="AW220" s="14" t="s">
        <v>39</v>
      </c>
      <c r="AX220" s="14" t="s">
        <v>76</v>
      </c>
      <c r="AY220" s="249" t="s">
        <v>142</v>
      </c>
    </row>
    <row r="221" s="12" customFormat="1">
      <c r="B221" s="232"/>
      <c r="D221" s="226" t="s">
        <v>205</v>
      </c>
      <c r="E221" s="233" t="s">
        <v>5</v>
      </c>
      <c r="F221" s="234" t="s">
        <v>589</v>
      </c>
      <c r="H221" s="235">
        <v>3.7999999999999998</v>
      </c>
      <c r="I221" s="236"/>
      <c r="L221" s="232"/>
      <c r="M221" s="237"/>
      <c r="N221" s="238"/>
      <c r="O221" s="238"/>
      <c r="P221" s="238"/>
      <c r="Q221" s="238"/>
      <c r="R221" s="238"/>
      <c r="S221" s="238"/>
      <c r="T221" s="239"/>
      <c r="AT221" s="233" t="s">
        <v>205</v>
      </c>
      <c r="AU221" s="233" t="s">
        <v>88</v>
      </c>
      <c r="AV221" s="12" t="s">
        <v>88</v>
      </c>
      <c r="AW221" s="12" t="s">
        <v>39</v>
      </c>
      <c r="AX221" s="12" t="s">
        <v>76</v>
      </c>
      <c r="AY221" s="233" t="s">
        <v>142</v>
      </c>
    </row>
    <row r="222" s="14" customFormat="1">
      <c r="B222" s="248"/>
      <c r="D222" s="226" t="s">
        <v>205</v>
      </c>
      <c r="E222" s="249" t="s">
        <v>5</v>
      </c>
      <c r="F222" s="250" t="s">
        <v>257</v>
      </c>
      <c r="H222" s="249" t="s">
        <v>5</v>
      </c>
      <c r="I222" s="251"/>
      <c r="L222" s="248"/>
      <c r="M222" s="252"/>
      <c r="N222" s="253"/>
      <c r="O222" s="253"/>
      <c r="P222" s="253"/>
      <c r="Q222" s="253"/>
      <c r="R222" s="253"/>
      <c r="S222" s="253"/>
      <c r="T222" s="254"/>
      <c r="AT222" s="249" t="s">
        <v>205</v>
      </c>
      <c r="AU222" s="249" t="s">
        <v>88</v>
      </c>
      <c r="AV222" s="14" t="s">
        <v>83</v>
      </c>
      <c r="AW222" s="14" t="s">
        <v>39</v>
      </c>
      <c r="AX222" s="14" t="s">
        <v>76</v>
      </c>
      <c r="AY222" s="249" t="s">
        <v>142</v>
      </c>
    </row>
    <row r="223" s="12" customFormat="1">
      <c r="B223" s="232"/>
      <c r="D223" s="226" t="s">
        <v>205</v>
      </c>
      <c r="E223" s="233" t="s">
        <v>5</v>
      </c>
      <c r="F223" s="234" t="s">
        <v>590</v>
      </c>
      <c r="H223" s="235">
        <v>4.2999999999999998</v>
      </c>
      <c r="I223" s="236"/>
      <c r="L223" s="232"/>
      <c r="M223" s="237"/>
      <c r="N223" s="238"/>
      <c r="O223" s="238"/>
      <c r="P223" s="238"/>
      <c r="Q223" s="238"/>
      <c r="R223" s="238"/>
      <c r="S223" s="238"/>
      <c r="T223" s="239"/>
      <c r="AT223" s="233" t="s">
        <v>205</v>
      </c>
      <c r="AU223" s="233" t="s">
        <v>88</v>
      </c>
      <c r="AV223" s="12" t="s">
        <v>88</v>
      </c>
      <c r="AW223" s="12" t="s">
        <v>39</v>
      </c>
      <c r="AX223" s="12" t="s">
        <v>76</v>
      </c>
      <c r="AY223" s="233" t="s">
        <v>142</v>
      </c>
    </row>
    <row r="224" s="14" customFormat="1">
      <c r="B224" s="248"/>
      <c r="D224" s="226" t="s">
        <v>205</v>
      </c>
      <c r="E224" s="249" t="s">
        <v>5</v>
      </c>
      <c r="F224" s="250" t="s">
        <v>259</v>
      </c>
      <c r="H224" s="249" t="s">
        <v>5</v>
      </c>
      <c r="I224" s="251"/>
      <c r="L224" s="248"/>
      <c r="M224" s="252"/>
      <c r="N224" s="253"/>
      <c r="O224" s="253"/>
      <c r="P224" s="253"/>
      <c r="Q224" s="253"/>
      <c r="R224" s="253"/>
      <c r="S224" s="253"/>
      <c r="T224" s="254"/>
      <c r="AT224" s="249" t="s">
        <v>205</v>
      </c>
      <c r="AU224" s="249" t="s">
        <v>88</v>
      </c>
      <c r="AV224" s="14" t="s">
        <v>83</v>
      </c>
      <c r="AW224" s="14" t="s">
        <v>39</v>
      </c>
      <c r="AX224" s="14" t="s">
        <v>76</v>
      </c>
      <c r="AY224" s="249" t="s">
        <v>142</v>
      </c>
    </row>
    <row r="225" s="12" customFormat="1">
      <c r="B225" s="232"/>
      <c r="D225" s="226" t="s">
        <v>205</v>
      </c>
      <c r="E225" s="233" t="s">
        <v>5</v>
      </c>
      <c r="F225" s="234" t="s">
        <v>260</v>
      </c>
      <c r="H225" s="235">
        <v>2.6000000000000001</v>
      </c>
      <c r="I225" s="236"/>
      <c r="L225" s="232"/>
      <c r="M225" s="237"/>
      <c r="N225" s="238"/>
      <c r="O225" s="238"/>
      <c r="P225" s="238"/>
      <c r="Q225" s="238"/>
      <c r="R225" s="238"/>
      <c r="S225" s="238"/>
      <c r="T225" s="239"/>
      <c r="AT225" s="233" t="s">
        <v>205</v>
      </c>
      <c r="AU225" s="233" t="s">
        <v>88</v>
      </c>
      <c r="AV225" s="12" t="s">
        <v>88</v>
      </c>
      <c r="AW225" s="12" t="s">
        <v>39</v>
      </c>
      <c r="AX225" s="12" t="s">
        <v>76</v>
      </c>
      <c r="AY225" s="233" t="s">
        <v>142</v>
      </c>
    </row>
    <row r="226" s="12" customFormat="1">
      <c r="B226" s="232"/>
      <c r="D226" s="226" t="s">
        <v>205</v>
      </c>
      <c r="E226" s="233" t="s">
        <v>5</v>
      </c>
      <c r="F226" s="234" t="s">
        <v>261</v>
      </c>
      <c r="H226" s="235">
        <v>4.5999999999999996</v>
      </c>
      <c r="I226" s="236"/>
      <c r="L226" s="232"/>
      <c r="M226" s="237"/>
      <c r="N226" s="238"/>
      <c r="O226" s="238"/>
      <c r="P226" s="238"/>
      <c r="Q226" s="238"/>
      <c r="R226" s="238"/>
      <c r="S226" s="238"/>
      <c r="T226" s="239"/>
      <c r="AT226" s="233" t="s">
        <v>205</v>
      </c>
      <c r="AU226" s="233" t="s">
        <v>88</v>
      </c>
      <c r="AV226" s="12" t="s">
        <v>88</v>
      </c>
      <c r="AW226" s="12" t="s">
        <v>39</v>
      </c>
      <c r="AX226" s="12" t="s">
        <v>76</v>
      </c>
      <c r="AY226" s="233" t="s">
        <v>142</v>
      </c>
    </row>
    <row r="227" s="12" customFormat="1">
      <c r="B227" s="232"/>
      <c r="D227" s="226" t="s">
        <v>205</v>
      </c>
      <c r="E227" s="233" t="s">
        <v>5</v>
      </c>
      <c r="F227" s="234" t="s">
        <v>262</v>
      </c>
      <c r="H227" s="235">
        <v>2.5</v>
      </c>
      <c r="I227" s="236"/>
      <c r="L227" s="232"/>
      <c r="M227" s="237"/>
      <c r="N227" s="238"/>
      <c r="O227" s="238"/>
      <c r="P227" s="238"/>
      <c r="Q227" s="238"/>
      <c r="R227" s="238"/>
      <c r="S227" s="238"/>
      <c r="T227" s="239"/>
      <c r="AT227" s="233" t="s">
        <v>205</v>
      </c>
      <c r="AU227" s="233" t="s">
        <v>88</v>
      </c>
      <c r="AV227" s="12" t="s">
        <v>88</v>
      </c>
      <c r="AW227" s="12" t="s">
        <v>39</v>
      </c>
      <c r="AX227" s="12" t="s">
        <v>76</v>
      </c>
      <c r="AY227" s="233" t="s">
        <v>142</v>
      </c>
    </row>
    <row r="228" s="13" customFormat="1">
      <c r="B228" s="240"/>
      <c r="D228" s="226" t="s">
        <v>205</v>
      </c>
      <c r="E228" s="241" t="s">
        <v>5</v>
      </c>
      <c r="F228" s="242" t="s">
        <v>210</v>
      </c>
      <c r="H228" s="243">
        <v>43.399999999999999</v>
      </c>
      <c r="I228" s="244"/>
      <c r="L228" s="240"/>
      <c r="M228" s="245"/>
      <c r="N228" s="246"/>
      <c r="O228" s="246"/>
      <c r="P228" s="246"/>
      <c r="Q228" s="246"/>
      <c r="R228" s="246"/>
      <c r="S228" s="246"/>
      <c r="T228" s="247"/>
      <c r="AT228" s="241" t="s">
        <v>205</v>
      </c>
      <c r="AU228" s="241" t="s">
        <v>88</v>
      </c>
      <c r="AV228" s="13" t="s">
        <v>141</v>
      </c>
      <c r="AW228" s="13" t="s">
        <v>39</v>
      </c>
      <c r="AX228" s="13" t="s">
        <v>83</v>
      </c>
      <c r="AY228" s="241" t="s">
        <v>142</v>
      </c>
    </row>
    <row r="229" s="1" customFormat="1" ht="16.5" customHeight="1">
      <c r="B229" s="213"/>
      <c r="C229" s="214" t="s">
        <v>394</v>
      </c>
      <c r="D229" s="214" t="s">
        <v>144</v>
      </c>
      <c r="E229" s="215" t="s">
        <v>591</v>
      </c>
      <c r="F229" s="216" t="s">
        <v>592</v>
      </c>
      <c r="G229" s="217" t="s">
        <v>239</v>
      </c>
      <c r="H229" s="218">
        <v>56.060000000000002</v>
      </c>
      <c r="I229" s="219"/>
      <c r="J229" s="220">
        <f>ROUND(I229*H229,2)</f>
        <v>0</v>
      </c>
      <c r="K229" s="216" t="s">
        <v>202</v>
      </c>
      <c r="L229" s="48"/>
      <c r="M229" s="221" t="s">
        <v>5</v>
      </c>
      <c r="N229" s="222" t="s">
        <v>47</v>
      </c>
      <c r="O229" s="49"/>
      <c r="P229" s="223">
        <f>O229*H229</f>
        <v>0</v>
      </c>
      <c r="Q229" s="223">
        <v>4.0000000000000003E-05</v>
      </c>
      <c r="R229" s="223">
        <f>Q229*H229</f>
        <v>0.0022424000000000003</v>
      </c>
      <c r="S229" s="223">
        <v>0</v>
      </c>
      <c r="T229" s="224">
        <f>S229*H229</f>
        <v>0</v>
      </c>
      <c r="AR229" s="26" t="s">
        <v>141</v>
      </c>
      <c r="AT229" s="26" t="s">
        <v>144</v>
      </c>
      <c r="AU229" s="26" t="s">
        <v>88</v>
      </c>
      <c r="AY229" s="26" t="s">
        <v>142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26" t="s">
        <v>83</v>
      </c>
      <c r="BK229" s="225">
        <f>ROUND(I229*H229,2)</f>
        <v>0</v>
      </c>
      <c r="BL229" s="26" t="s">
        <v>141</v>
      </c>
      <c r="BM229" s="26" t="s">
        <v>593</v>
      </c>
    </row>
    <row r="230" s="1" customFormat="1">
      <c r="B230" s="48"/>
      <c r="D230" s="226" t="s">
        <v>149</v>
      </c>
      <c r="F230" s="227" t="s">
        <v>594</v>
      </c>
      <c r="I230" s="187"/>
      <c r="L230" s="48"/>
      <c r="M230" s="228"/>
      <c r="N230" s="49"/>
      <c r="O230" s="49"/>
      <c r="P230" s="49"/>
      <c r="Q230" s="49"/>
      <c r="R230" s="49"/>
      <c r="S230" s="49"/>
      <c r="T230" s="87"/>
      <c r="AT230" s="26" t="s">
        <v>149</v>
      </c>
      <c r="AU230" s="26" t="s">
        <v>88</v>
      </c>
    </row>
    <row r="231" s="14" customFormat="1">
      <c r="B231" s="248"/>
      <c r="D231" s="226" t="s">
        <v>205</v>
      </c>
      <c r="E231" s="249" t="s">
        <v>5</v>
      </c>
      <c r="F231" s="250" t="s">
        <v>253</v>
      </c>
      <c r="H231" s="249" t="s">
        <v>5</v>
      </c>
      <c r="I231" s="251"/>
      <c r="L231" s="248"/>
      <c r="M231" s="252"/>
      <c r="N231" s="253"/>
      <c r="O231" s="253"/>
      <c r="P231" s="253"/>
      <c r="Q231" s="253"/>
      <c r="R231" s="253"/>
      <c r="S231" s="253"/>
      <c r="T231" s="254"/>
      <c r="AT231" s="249" t="s">
        <v>205</v>
      </c>
      <c r="AU231" s="249" t="s">
        <v>88</v>
      </c>
      <c r="AV231" s="14" t="s">
        <v>83</v>
      </c>
      <c r="AW231" s="14" t="s">
        <v>39</v>
      </c>
      <c r="AX231" s="14" t="s">
        <v>76</v>
      </c>
      <c r="AY231" s="249" t="s">
        <v>142</v>
      </c>
    </row>
    <row r="232" s="12" customFormat="1">
      <c r="B232" s="232"/>
      <c r="D232" s="226" t="s">
        <v>205</v>
      </c>
      <c r="E232" s="233" t="s">
        <v>5</v>
      </c>
      <c r="F232" s="234" t="s">
        <v>588</v>
      </c>
      <c r="H232" s="235">
        <v>25.600000000000001</v>
      </c>
      <c r="I232" s="236"/>
      <c r="L232" s="232"/>
      <c r="M232" s="237"/>
      <c r="N232" s="238"/>
      <c r="O232" s="238"/>
      <c r="P232" s="238"/>
      <c r="Q232" s="238"/>
      <c r="R232" s="238"/>
      <c r="S232" s="238"/>
      <c r="T232" s="239"/>
      <c r="AT232" s="233" t="s">
        <v>205</v>
      </c>
      <c r="AU232" s="233" t="s">
        <v>88</v>
      </c>
      <c r="AV232" s="12" t="s">
        <v>88</v>
      </c>
      <c r="AW232" s="12" t="s">
        <v>39</v>
      </c>
      <c r="AX232" s="12" t="s">
        <v>76</v>
      </c>
      <c r="AY232" s="233" t="s">
        <v>142</v>
      </c>
    </row>
    <row r="233" s="14" customFormat="1">
      <c r="B233" s="248"/>
      <c r="D233" s="226" t="s">
        <v>205</v>
      </c>
      <c r="E233" s="249" t="s">
        <v>5</v>
      </c>
      <c r="F233" s="250" t="s">
        <v>255</v>
      </c>
      <c r="H233" s="249" t="s">
        <v>5</v>
      </c>
      <c r="I233" s="251"/>
      <c r="L233" s="248"/>
      <c r="M233" s="252"/>
      <c r="N233" s="253"/>
      <c r="O233" s="253"/>
      <c r="P233" s="253"/>
      <c r="Q233" s="253"/>
      <c r="R233" s="253"/>
      <c r="S233" s="253"/>
      <c r="T233" s="254"/>
      <c r="AT233" s="249" t="s">
        <v>205</v>
      </c>
      <c r="AU233" s="249" t="s">
        <v>88</v>
      </c>
      <c r="AV233" s="14" t="s">
        <v>83</v>
      </c>
      <c r="AW233" s="14" t="s">
        <v>39</v>
      </c>
      <c r="AX233" s="14" t="s">
        <v>76</v>
      </c>
      <c r="AY233" s="249" t="s">
        <v>142</v>
      </c>
    </row>
    <row r="234" s="12" customFormat="1">
      <c r="B234" s="232"/>
      <c r="D234" s="226" t="s">
        <v>205</v>
      </c>
      <c r="E234" s="233" t="s">
        <v>5</v>
      </c>
      <c r="F234" s="234" t="s">
        <v>589</v>
      </c>
      <c r="H234" s="235">
        <v>3.7999999999999998</v>
      </c>
      <c r="I234" s="236"/>
      <c r="L234" s="232"/>
      <c r="M234" s="237"/>
      <c r="N234" s="238"/>
      <c r="O234" s="238"/>
      <c r="P234" s="238"/>
      <c r="Q234" s="238"/>
      <c r="R234" s="238"/>
      <c r="S234" s="238"/>
      <c r="T234" s="239"/>
      <c r="AT234" s="233" t="s">
        <v>205</v>
      </c>
      <c r="AU234" s="233" t="s">
        <v>88</v>
      </c>
      <c r="AV234" s="12" t="s">
        <v>88</v>
      </c>
      <c r="AW234" s="12" t="s">
        <v>39</v>
      </c>
      <c r="AX234" s="12" t="s">
        <v>76</v>
      </c>
      <c r="AY234" s="233" t="s">
        <v>142</v>
      </c>
    </row>
    <row r="235" s="14" customFormat="1">
      <c r="B235" s="248"/>
      <c r="D235" s="226" t="s">
        <v>205</v>
      </c>
      <c r="E235" s="249" t="s">
        <v>5</v>
      </c>
      <c r="F235" s="250" t="s">
        <v>257</v>
      </c>
      <c r="H235" s="249" t="s">
        <v>5</v>
      </c>
      <c r="I235" s="251"/>
      <c r="L235" s="248"/>
      <c r="M235" s="252"/>
      <c r="N235" s="253"/>
      <c r="O235" s="253"/>
      <c r="P235" s="253"/>
      <c r="Q235" s="253"/>
      <c r="R235" s="253"/>
      <c r="S235" s="253"/>
      <c r="T235" s="254"/>
      <c r="AT235" s="249" t="s">
        <v>205</v>
      </c>
      <c r="AU235" s="249" t="s">
        <v>88</v>
      </c>
      <c r="AV235" s="14" t="s">
        <v>83</v>
      </c>
      <c r="AW235" s="14" t="s">
        <v>39</v>
      </c>
      <c r="AX235" s="14" t="s">
        <v>76</v>
      </c>
      <c r="AY235" s="249" t="s">
        <v>142</v>
      </c>
    </row>
    <row r="236" s="12" customFormat="1">
      <c r="B236" s="232"/>
      <c r="D236" s="226" t="s">
        <v>205</v>
      </c>
      <c r="E236" s="233" t="s">
        <v>5</v>
      </c>
      <c r="F236" s="234" t="s">
        <v>590</v>
      </c>
      <c r="H236" s="235">
        <v>4.2999999999999998</v>
      </c>
      <c r="I236" s="236"/>
      <c r="L236" s="232"/>
      <c r="M236" s="237"/>
      <c r="N236" s="238"/>
      <c r="O236" s="238"/>
      <c r="P236" s="238"/>
      <c r="Q236" s="238"/>
      <c r="R236" s="238"/>
      <c r="S236" s="238"/>
      <c r="T236" s="239"/>
      <c r="AT236" s="233" t="s">
        <v>205</v>
      </c>
      <c r="AU236" s="233" t="s">
        <v>88</v>
      </c>
      <c r="AV236" s="12" t="s">
        <v>88</v>
      </c>
      <c r="AW236" s="12" t="s">
        <v>39</v>
      </c>
      <c r="AX236" s="12" t="s">
        <v>76</v>
      </c>
      <c r="AY236" s="233" t="s">
        <v>142</v>
      </c>
    </row>
    <row r="237" s="14" customFormat="1">
      <c r="B237" s="248"/>
      <c r="D237" s="226" t="s">
        <v>205</v>
      </c>
      <c r="E237" s="249" t="s">
        <v>5</v>
      </c>
      <c r="F237" s="250" t="s">
        <v>595</v>
      </c>
      <c r="H237" s="249" t="s">
        <v>5</v>
      </c>
      <c r="I237" s="251"/>
      <c r="L237" s="248"/>
      <c r="M237" s="252"/>
      <c r="N237" s="253"/>
      <c r="O237" s="253"/>
      <c r="P237" s="253"/>
      <c r="Q237" s="253"/>
      <c r="R237" s="253"/>
      <c r="S237" s="253"/>
      <c r="T237" s="254"/>
      <c r="AT237" s="249" t="s">
        <v>205</v>
      </c>
      <c r="AU237" s="249" t="s">
        <v>88</v>
      </c>
      <c r="AV237" s="14" t="s">
        <v>83</v>
      </c>
      <c r="AW237" s="14" t="s">
        <v>39</v>
      </c>
      <c r="AX237" s="14" t="s">
        <v>76</v>
      </c>
      <c r="AY237" s="249" t="s">
        <v>142</v>
      </c>
    </row>
    <row r="238" s="12" customFormat="1">
      <c r="B238" s="232"/>
      <c r="D238" s="226" t="s">
        <v>205</v>
      </c>
      <c r="E238" s="233" t="s">
        <v>5</v>
      </c>
      <c r="F238" s="234" t="s">
        <v>596</v>
      </c>
      <c r="H238" s="235">
        <v>11.199999999999999</v>
      </c>
      <c r="I238" s="236"/>
      <c r="L238" s="232"/>
      <c r="M238" s="237"/>
      <c r="N238" s="238"/>
      <c r="O238" s="238"/>
      <c r="P238" s="238"/>
      <c r="Q238" s="238"/>
      <c r="R238" s="238"/>
      <c r="S238" s="238"/>
      <c r="T238" s="239"/>
      <c r="AT238" s="233" t="s">
        <v>205</v>
      </c>
      <c r="AU238" s="233" t="s">
        <v>88</v>
      </c>
      <c r="AV238" s="12" t="s">
        <v>88</v>
      </c>
      <c r="AW238" s="12" t="s">
        <v>39</v>
      </c>
      <c r="AX238" s="12" t="s">
        <v>76</v>
      </c>
      <c r="AY238" s="233" t="s">
        <v>142</v>
      </c>
    </row>
    <row r="239" s="12" customFormat="1">
      <c r="B239" s="232"/>
      <c r="D239" s="226" t="s">
        <v>205</v>
      </c>
      <c r="E239" s="233" t="s">
        <v>5</v>
      </c>
      <c r="F239" s="234" t="s">
        <v>597</v>
      </c>
      <c r="H239" s="235">
        <v>11.16</v>
      </c>
      <c r="I239" s="236"/>
      <c r="L239" s="232"/>
      <c r="M239" s="237"/>
      <c r="N239" s="238"/>
      <c r="O239" s="238"/>
      <c r="P239" s="238"/>
      <c r="Q239" s="238"/>
      <c r="R239" s="238"/>
      <c r="S239" s="238"/>
      <c r="T239" s="239"/>
      <c r="AT239" s="233" t="s">
        <v>205</v>
      </c>
      <c r="AU239" s="233" t="s">
        <v>88</v>
      </c>
      <c r="AV239" s="12" t="s">
        <v>88</v>
      </c>
      <c r="AW239" s="12" t="s">
        <v>39</v>
      </c>
      <c r="AX239" s="12" t="s">
        <v>76</v>
      </c>
      <c r="AY239" s="233" t="s">
        <v>142</v>
      </c>
    </row>
    <row r="240" s="13" customFormat="1">
      <c r="B240" s="240"/>
      <c r="D240" s="226" t="s">
        <v>205</v>
      </c>
      <c r="E240" s="241" t="s">
        <v>5</v>
      </c>
      <c r="F240" s="242" t="s">
        <v>210</v>
      </c>
      <c r="H240" s="243">
        <v>56.060000000000002</v>
      </c>
      <c r="I240" s="244"/>
      <c r="L240" s="240"/>
      <c r="M240" s="245"/>
      <c r="N240" s="246"/>
      <c r="O240" s="246"/>
      <c r="P240" s="246"/>
      <c r="Q240" s="246"/>
      <c r="R240" s="246"/>
      <c r="S240" s="246"/>
      <c r="T240" s="247"/>
      <c r="AT240" s="241" t="s">
        <v>205</v>
      </c>
      <c r="AU240" s="241" t="s">
        <v>88</v>
      </c>
      <c r="AV240" s="13" t="s">
        <v>141</v>
      </c>
      <c r="AW240" s="13" t="s">
        <v>39</v>
      </c>
      <c r="AX240" s="13" t="s">
        <v>83</v>
      </c>
      <c r="AY240" s="241" t="s">
        <v>142</v>
      </c>
    </row>
    <row r="241" s="11" customFormat="1" ht="29.88" customHeight="1">
      <c r="B241" s="200"/>
      <c r="D241" s="201" t="s">
        <v>75</v>
      </c>
      <c r="E241" s="211" t="s">
        <v>418</v>
      </c>
      <c r="F241" s="211" t="s">
        <v>419</v>
      </c>
      <c r="I241" s="203"/>
      <c r="J241" s="212">
        <f>BK241</f>
        <v>0</v>
      </c>
      <c r="L241" s="200"/>
      <c r="M241" s="205"/>
      <c r="N241" s="206"/>
      <c r="O241" s="206"/>
      <c r="P241" s="207">
        <f>SUM(P242:P243)</f>
        <v>0</v>
      </c>
      <c r="Q241" s="206"/>
      <c r="R241" s="207">
        <f>SUM(R242:R243)</f>
        <v>0</v>
      </c>
      <c r="S241" s="206"/>
      <c r="T241" s="208">
        <f>SUM(T242:T243)</f>
        <v>0</v>
      </c>
      <c r="AR241" s="201" t="s">
        <v>83</v>
      </c>
      <c r="AT241" s="209" t="s">
        <v>75</v>
      </c>
      <c r="AU241" s="209" t="s">
        <v>83</v>
      </c>
      <c r="AY241" s="201" t="s">
        <v>142</v>
      </c>
      <c r="BK241" s="210">
        <f>SUM(BK242:BK243)</f>
        <v>0</v>
      </c>
    </row>
    <row r="242" s="1" customFormat="1" ht="16.5" customHeight="1">
      <c r="B242" s="213"/>
      <c r="C242" s="214" t="s">
        <v>399</v>
      </c>
      <c r="D242" s="214" t="s">
        <v>144</v>
      </c>
      <c r="E242" s="215" t="s">
        <v>421</v>
      </c>
      <c r="F242" s="216" t="s">
        <v>422</v>
      </c>
      <c r="G242" s="217" t="s">
        <v>213</v>
      </c>
      <c r="H242" s="218">
        <v>36.915999999999997</v>
      </c>
      <c r="I242" s="219"/>
      <c r="J242" s="220">
        <f>ROUND(I242*H242,2)</f>
        <v>0</v>
      </c>
      <c r="K242" s="216" t="s">
        <v>202</v>
      </c>
      <c r="L242" s="48"/>
      <c r="M242" s="221" t="s">
        <v>5</v>
      </c>
      <c r="N242" s="222" t="s">
        <v>47</v>
      </c>
      <c r="O242" s="49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AR242" s="26" t="s">
        <v>141</v>
      </c>
      <c r="AT242" s="26" t="s">
        <v>144</v>
      </c>
      <c r="AU242" s="26" t="s">
        <v>88</v>
      </c>
      <c r="AY242" s="26" t="s">
        <v>142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26" t="s">
        <v>83</v>
      </c>
      <c r="BK242" s="225">
        <f>ROUND(I242*H242,2)</f>
        <v>0</v>
      </c>
      <c r="BL242" s="26" t="s">
        <v>141</v>
      </c>
      <c r="BM242" s="26" t="s">
        <v>598</v>
      </c>
    </row>
    <row r="243" s="1" customFormat="1">
      <c r="B243" s="48"/>
      <c r="D243" s="226" t="s">
        <v>149</v>
      </c>
      <c r="F243" s="227" t="s">
        <v>424</v>
      </c>
      <c r="I243" s="187"/>
      <c r="L243" s="48"/>
      <c r="M243" s="228"/>
      <c r="N243" s="49"/>
      <c r="O243" s="49"/>
      <c r="P243" s="49"/>
      <c r="Q243" s="49"/>
      <c r="R243" s="49"/>
      <c r="S243" s="49"/>
      <c r="T243" s="87"/>
      <c r="AT243" s="26" t="s">
        <v>149</v>
      </c>
      <c r="AU243" s="26" t="s">
        <v>88</v>
      </c>
    </row>
    <row r="244" s="11" customFormat="1" ht="37.44001" customHeight="1">
      <c r="B244" s="200"/>
      <c r="D244" s="201" t="s">
        <v>75</v>
      </c>
      <c r="E244" s="202" t="s">
        <v>425</v>
      </c>
      <c r="F244" s="202" t="s">
        <v>426</v>
      </c>
      <c r="I244" s="203"/>
      <c r="J244" s="204">
        <f>BK244</f>
        <v>0</v>
      </c>
      <c r="L244" s="200"/>
      <c r="M244" s="205"/>
      <c r="N244" s="206"/>
      <c r="O244" s="206"/>
      <c r="P244" s="207">
        <f>P245+P250+P262+P282</f>
        <v>0</v>
      </c>
      <c r="Q244" s="206"/>
      <c r="R244" s="207">
        <f>R245+R250+R262+R282</f>
        <v>1.5425644000000001</v>
      </c>
      <c r="S244" s="206"/>
      <c r="T244" s="208">
        <f>T245+T250+T262+T282</f>
        <v>0</v>
      </c>
      <c r="AR244" s="201" t="s">
        <v>88</v>
      </c>
      <c r="AT244" s="209" t="s">
        <v>75</v>
      </c>
      <c r="AU244" s="209" t="s">
        <v>76</v>
      </c>
      <c r="AY244" s="201" t="s">
        <v>142</v>
      </c>
      <c r="BK244" s="210">
        <f>BK245+BK250+BK262+BK282</f>
        <v>0</v>
      </c>
    </row>
    <row r="245" s="11" customFormat="1" ht="19.92" customHeight="1">
      <c r="B245" s="200"/>
      <c r="D245" s="201" t="s">
        <v>75</v>
      </c>
      <c r="E245" s="211" t="s">
        <v>599</v>
      </c>
      <c r="F245" s="211" t="s">
        <v>600</v>
      </c>
      <c r="I245" s="203"/>
      <c r="J245" s="212">
        <f>BK245</f>
        <v>0</v>
      </c>
      <c r="L245" s="200"/>
      <c r="M245" s="205"/>
      <c r="N245" s="206"/>
      <c r="O245" s="206"/>
      <c r="P245" s="207">
        <f>SUM(P246:P249)</f>
        <v>0</v>
      </c>
      <c r="Q245" s="206"/>
      <c r="R245" s="207">
        <f>SUM(R246:R249)</f>
        <v>1.372938</v>
      </c>
      <c r="S245" s="206"/>
      <c r="T245" s="208">
        <f>SUM(T246:T249)</f>
        <v>0</v>
      </c>
      <c r="AR245" s="201" t="s">
        <v>88</v>
      </c>
      <c r="AT245" s="209" t="s">
        <v>75</v>
      </c>
      <c r="AU245" s="209" t="s">
        <v>83</v>
      </c>
      <c r="AY245" s="201" t="s">
        <v>142</v>
      </c>
      <c r="BK245" s="210">
        <f>SUM(BK246:BK249)</f>
        <v>0</v>
      </c>
    </row>
    <row r="246" s="1" customFormat="1" ht="25.5" customHeight="1">
      <c r="B246" s="213"/>
      <c r="C246" s="214" t="s">
        <v>405</v>
      </c>
      <c r="D246" s="214" t="s">
        <v>144</v>
      </c>
      <c r="E246" s="215" t="s">
        <v>601</v>
      </c>
      <c r="F246" s="216" t="s">
        <v>602</v>
      </c>
      <c r="G246" s="217" t="s">
        <v>239</v>
      </c>
      <c r="H246" s="218">
        <v>33.700000000000003</v>
      </c>
      <c r="I246" s="219"/>
      <c r="J246" s="220">
        <f>ROUND(I246*H246,2)</f>
        <v>0</v>
      </c>
      <c r="K246" s="216" t="s">
        <v>202</v>
      </c>
      <c r="L246" s="48"/>
      <c r="M246" s="221" t="s">
        <v>5</v>
      </c>
      <c r="N246" s="222" t="s">
        <v>47</v>
      </c>
      <c r="O246" s="49"/>
      <c r="P246" s="223">
        <f>O246*H246</f>
        <v>0</v>
      </c>
      <c r="Q246" s="223">
        <v>0.040739999999999998</v>
      </c>
      <c r="R246" s="223">
        <f>Q246*H246</f>
        <v>1.372938</v>
      </c>
      <c r="S246" s="223">
        <v>0</v>
      </c>
      <c r="T246" s="224">
        <f>S246*H246</f>
        <v>0</v>
      </c>
      <c r="AR246" s="26" t="s">
        <v>315</v>
      </c>
      <c r="AT246" s="26" t="s">
        <v>144</v>
      </c>
      <c r="AU246" s="26" t="s">
        <v>88</v>
      </c>
      <c r="AY246" s="26" t="s">
        <v>142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26" t="s">
        <v>83</v>
      </c>
      <c r="BK246" s="225">
        <f>ROUND(I246*H246,2)</f>
        <v>0</v>
      </c>
      <c r="BL246" s="26" t="s">
        <v>315</v>
      </c>
      <c r="BM246" s="26" t="s">
        <v>603</v>
      </c>
    </row>
    <row r="247" s="1" customFormat="1">
      <c r="B247" s="48"/>
      <c r="D247" s="226" t="s">
        <v>149</v>
      </c>
      <c r="F247" s="227" t="s">
        <v>604</v>
      </c>
      <c r="I247" s="187"/>
      <c r="L247" s="48"/>
      <c r="M247" s="228"/>
      <c r="N247" s="49"/>
      <c r="O247" s="49"/>
      <c r="P247" s="49"/>
      <c r="Q247" s="49"/>
      <c r="R247" s="49"/>
      <c r="S247" s="49"/>
      <c r="T247" s="87"/>
      <c r="AT247" s="26" t="s">
        <v>149</v>
      </c>
      <c r="AU247" s="26" t="s">
        <v>88</v>
      </c>
    </row>
    <row r="248" s="12" customFormat="1">
      <c r="B248" s="232"/>
      <c r="D248" s="226" t="s">
        <v>205</v>
      </c>
      <c r="E248" s="233" t="s">
        <v>5</v>
      </c>
      <c r="F248" s="234" t="s">
        <v>605</v>
      </c>
      <c r="H248" s="235">
        <v>33.700000000000003</v>
      </c>
      <c r="I248" s="236"/>
      <c r="L248" s="232"/>
      <c r="M248" s="237"/>
      <c r="N248" s="238"/>
      <c r="O248" s="238"/>
      <c r="P248" s="238"/>
      <c r="Q248" s="238"/>
      <c r="R248" s="238"/>
      <c r="S248" s="238"/>
      <c r="T248" s="239"/>
      <c r="AT248" s="233" t="s">
        <v>205</v>
      </c>
      <c r="AU248" s="233" t="s">
        <v>88</v>
      </c>
      <c r="AV248" s="12" t="s">
        <v>88</v>
      </c>
      <c r="AW248" s="12" t="s">
        <v>39</v>
      </c>
      <c r="AX248" s="12" t="s">
        <v>76</v>
      </c>
      <c r="AY248" s="233" t="s">
        <v>142</v>
      </c>
    </row>
    <row r="249" s="13" customFormat="1">
      <c r="B249" s="240"/>
      <c r="D249" s="226" t="s">
        <v>205</v>
      </c>
      <c r="E249" s="241" t="s">
        <v>5</v>
      </c>
      <c r="F249" s="242" t="s">
        <v>210</v>
      </c>
      <c r="H249" s="243">
        <v>33.700000000000003</v>
      </c>
      <c r="I249" s="244"/>
      <c r="L249" s="240"/>
      <c r="M249" s="245"/>
      <c r="N249" s="246"/>
      <c r="O249" s="246"/>
      <c r="P249" s="246"/>
      <c r="Q249" s="246"/>
      <c r="R249" s="246"/>
      <c r="S249" s="246"/>
      <c r="T249" s="247"/>
      <c r="AT249" s="241" t="s">
        <v>205</v>
      </c>
      <c r="AU249" s="241" t="s">
        <v>88</v>
      </c>
      <c r="AV249" s="13" t="s">
        <v>141</v>
      </c>
      <c r="AW249" s="13" t="s">
        <v>39</v>
      </c>
      <c r="AX249" s="13" t="s">
        <v>83</v>
      </c>
      <c r="AY249" s="241" t="s">
        <v>142</v>
      </c>
    </row>
    <row r="250" s="11" customFormat="1" ht="29.88" customHeight="1">
      <c r="B250" s="200"/>
      <c r="D250" s="201" t="s">
        <v>75</v>
      </c>
      <c r="E250" s="211" t="s">
        <v>606</v>
      </c>
      <c r="F250" s="211" t="s">
        <v>607</v>
      </c>
      <c r="I250" s="203"/>
      <c r="J250" s="212">
        <f>BK250</f>
        <v>0</v>
      </c>
      <c r="L250" s="200"/>
      <c r="M250" s="205"/>
      <c r="N250" s="206"/>
      <c r="O250" s="206"/>
      <c r="P250" s="207">
        <f>SUM(P251:P261)</f>
        <v>0</v>
      </c>
      <c r="Q250" s="206"/>
      <c r="R250" s="207">
        <f>SUM(R251:R261)</f>
        <v>0.065210000000000004</v>
      </c>
      <c r="S250" s="206"/>
      <c r="T250" s="208">
        <f>SUM(T251:T261)</f>
        <v>0</v>
      </c>
      <c r="AR250" s="201" t="s">
        <v>88</v>
      </c>
      <c r="AT250" s="209" t="s">
        <v>75</v>
      </c>
      <c r="AU250" s="209" t="s">
        <v>83</v>
      </c>
      <c r="AY250" s="201" t="s">
        <v>142</v>
      </c>
      <c r="BK250" s="210">
        <f>SUM(BK251:BK261)</f>
        <v>0</v>
      </c>
    </row>
    <row r="251" s="1" customFormat="1" ht="16.5" customHeight="1">
      <c r="B251" s="213"/>
      <c r="C251" s="214" t="s">
        <v>412</v>
      </c>
      <c r="D251" s="214" t="s">
        <v>144</v>
      </c>
      <c r="E251" s="215" t="s">
        <v>608</v>
      </c>
      <c r="F251" s="216" t="s">
        <v>609</v>
      </c>
      <c r="G251" s="217" t="s">
        <v>581</v>
      </c>
      <c r="H251" s="218">
        <v>2</v>
      </c>
      <c r="I251" s="219"/>
      <c r="J251" s="220">
        <f>ROUND(I251*H251,2)</f>
        <v>0</v>
      </c>
      <c r="K251" s="216" t="s">
        <v>202</v>
      </c>
      <c r="L251" s="48"/>
      <c r="M251" s="221" t="s">
        <v>5</v>
      </c>
      <c r="N251" s="222" t="s">
        <v>47</v>
      </c>
      <c r="O251" s="49"/>
      <c r="P251" s="223">
        <f>O251*H251</f>
        <v>0</v>
      </c>
      <c r="Q251" s="223">
        <v>0.032030000000000003</v>
      </c>
      <c r="R251" s="223">
        <f>Q251*H251</f>
        <v>0.064060000000000006</v>
      </c>
      <c r="S251" s="223">
        <v>0</v>
      </c>
      <c r="T251" s="224">
        <f>S251*H251</f>
        <v>0</v>
      </c>
      <c r="AR251" s="26" t="s">
        <v>315</v>
      </c>
      <c r="AT251" s="26" t="s">
        <v>144</v>
      </c>
      <c r="AU251" s="26" t="s">
        <v>88</v>
      </c>
      <c r="AY251" s="26" t="s">
        <v>142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26" t="s">
        <v>83</v>
      </c>
      <c r="BK251" s="225">
        <f>ROUND(I251*H251,2)</f>
        <v>0</v>
      </c>
      <c r="BL251" s="26" t="s">
        <v>315</v>
      </c>
      <c r="BM251" s="26" t="s">
        <v>610</v>
      </c>
    </row>
    <row r="252" s="1" customFormat="1">
      <c r="B252" s="48"/>
      <c r="D252" s="226" t="s">
        <v>149</v>
      </c>
      <c r="F252" s="227" t="s">
        <v>611</v>
      </c>
      <c r="I252" s="187"/>
      <c r="L252" s="48"/>
      <c r="M252" s="228"/>
      <c r="N252" s="49"/>
      <c r="O252" s="49"/>
      <c r="P252" s="49"/>
      <c r="Q252" s="49"/>
      <c r="R252" s="49"/>
      <c r="S252" s="49"/>
      <c r="T252" s="87"/>
      <c r="AT252" s="26" t="s">
        <v>149</v>
      </c>
      <c r="AU252" s="26" t="s">
        <v>88</v>
      </c>
    </row>
    <row r="253" s="1" customFormat="1" ht="16.5" customHeight="1">
      <c r="B253" s="213"/>
      <c r="C253" s="214" t="s">
        <v>420</v>
      </c>
      <c r="D253" s="214" t="s">
        <v>144</v>
      </c>
      <c r="E253" s="215" t="s">
        <v>612</v>
      </c>
      <c r="F253" s="216" t="s">
        <v>613</v>
      </c>
      <c r="G253" s="217" t="s">
        <v>338</v>
      </c>
      <c r="H253" s="218">
        <v>3</v>
      </c>
      <c r="I253" s="219"/>
      <c r="J253" s="220">
        <f>ROUND(I253*H253,2)</f>
        <v>0</v>
      </c>
      <c r="K253" s="216" t="s">
        <v>5</v>
      </c>
      <c r="L253" s="48"/>
      <c r="M253" s="221" t="s">
        <v>5</v>
      </c>
      <c r="N253" s="222" t="s">
        <v>47</v>
      </c>
      <c r="O253" s="49"/>
      <c r="P253" s="223">
        <f>O253*H253</f>
        <v>0</v>
      </c>
      <c r="Q253" s="223">
        <v>0.00029</v>
      </c>
      <c r="R253" s="223">
        <f>Q253*H253</f>
        <v>0.00087000000000000001</v>
      </c>
      <c r="S253" s="223">
        <v>0</v>
      </c>
      <c r="T253" s="224">
        <f>S253*H253</f>
        <v>0</v>
      </c>
      <c r="AR253" s="26" t="s">
        <v>315</v>
      </c>
      <c r="AT253" s="26" t="s">
        <v>144</v>
      </c>
      <c r="AU253" s="26" t="s">
        <v>88</v>
      </c>
      <c r="AY253" s="26" t="s">
        <v>142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26" t="s">
        <v>83</v>
      </c>
      <c r="BK253" s="225">
        <f>ROUND(I253*H253,2)</f>
        <v>0</v>
      </c>
      <c r="BL253" s="26" t="s">
        <v>315</v>
      </c>
      <c r="BM253" s="26" t="s">
        <v>614</v>
      </c>
    </row>
    <row r="254" s="1" customFormat="1">
      <c r="B254" s="48"/>
      <c r="D254" s="226" t="s">
        <v>149</v>
      </c>
      <c r="F254" s="227" t="s">
        <v>615</v>
      </c>
      <c r="I254" s="187"/>
      <c r="L254" s="48"/>
      <c r="M254" s="228"/>
      <c r="N254" s="49"/>
      <c r="O254" s="49"/>
      <c r="P254" s="49"/>
      <c r="Q254" s="49"/>
      <c r="R254" s="49"/>
      <c r="S254" s="49"/>
      <c r="T254" s="87"/>
      <c r="AT254" s="26" t="s">
        <v>149</v>
      </c>
      <c r="AU254" s="26" t="s">
        <v>88</v>
      </c>
    </row>
    <row r="255" s="1" customFormat="1" ht="16.5" customHeight="1">
      <c r="B255" s="213"/>
      <c r="C255" s="214" t="s">
        <v>429</v>
      </c>
      <c r="D255" s="214" t="s">
        <v>144</v>
      </c>
      <c r="E255" s="215" t="s">
        <v>616</v>
      </c>
      <c r="F255" s="216" t="s">
        <v>617</v>
      </c>
      <c r="G255" s="217" t="s">
        <v>581</v>
      </c>
      <c r="H255" s="218">
        <v>2</v>
      </c>
      <c r="I255" s="219"/>
      <c r="J255" s="220">
        <f>ROUND(I255*H255,2)</f>
        <v>0</v>
      </c>
      <c r="K255" s="216" t="s">
        <v>5</v>
      </c>
      <c r="L255" s="48"/>
      <c r="M255" s="221" t="s">
        <v>5</v>
      </c>
      <c r="N255" s="222" t="s">
        <v>47</v>
      </c>
      <c r="O255" s="49"/>
      <c r="P255" s="223">
        <f>O255*H255</f>
        <v>0</v>
      </c>
      <c r="Q255" s="223">
        <v>0.00013999999999999999</v>
      </c>
      <c r="R255" s="223">
        <f>Q255*H255</f>
        <v>0.00027999999999999998</v>
      </c>
      <c r="S255" s="223">
        <v>0</v>
      </c>
      <c r="T255" s="224">
        <f>S255*H255</f>
        <v>0</v>
      </c>
      <c r="AR255" s="26" t="s">
        <v>315</v>
      </c>
      <c r="AT255" s="26" t="s">
        <v>144</v>
      </c>
      <c r="AU255" s="26" t="s">
        <v>88</v>
      </c>
      <c r="AY255" s="26" t="s">
        <v>142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26" t="s">
        <v>83</v>
      </c>
      <c r="BK255" s="225">
        <f>ROUND(I255*H255,2)</f>
        <v>0</v>
      </c>
      <c r="BL255" s="26" t="s">
        <v>315</v>
      </c>
      <c r="BM255" s="26" t="s">
        <v>618</v>
      </c>
    </row>
    <row r="256" s="1" customFormat="1" ht="16.5" customHeight="1">
      <c r="B256" s="213"/>
      <c r="C256" s="255" t="s">
        <v>619</v>
      </c>
      <c r="D256" s="255" t="s">
        <v>231</v>
      </c>
      <c r="E256" s="256" t="s">
        <v>620</v>
      </c>
      <c r="F256" s="257" t="s">
        <v>621</v>
      </c>
      <c r="G256" s="258" t="s">
        <v>581</v>
      </c>
      <c r="H256" s="259">
        <v>2</v>
      </c>
      <c r="I256" s="260"/>
      <c r="J256" s="261">
        <f>ROUND(I256*H256,2)</f>
        <v>0</v>
      </c>
      <c r="K256" s="257" t="s">
        <v>5</v>
      </c>
      <c r="L256" s="262"/>
      <c r="M256" s="263" t="s">
        <v>5</v>
      </c>
      <c r="N256" s="264" t="s">
        <v>47</v>
      </c>
      <c r="O256" s="49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4">
        <f>S256*H256</f>
        <v>0</v>
      </c>
      <c r="AR256" s="26" t="s">
        <v>619</v>
      </c>
      <c r="AT256" s="26" t="s">
        <v>231</v>
      </c>
      <c r="AU256" s="26" t="s">
        <v>88</v>
      </c>
      <c r="AY256" s="26" t="s">
        <v>142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26" t="s">
        <v>83</v>
      </c>
      <c r="BK256" s="225">
        <f>ROUND(I256*H256,2)</f>
        <v>0</v>
      </c>
      <c r="BL256" s="26" t="s">
        <v>315</v>
      </c>
      <c r="BM256" s="26" t="s">
        <v>622</v>
      </c>
    </row>
    <row r="257" s="1" customFormat="1">
      <c r="B257" s="48"/>
      <c r="D257" s="226" t="s">
        <v>149</v>
      </c>
      <c r="F257" s="227" t="s">
        <v>623</v>
      </c>
      <c r="I257" s="187"/>
      <c r="L257" s="48"/>
      <c r="M257" s="228"/>
      <c r="N257" s="49"/>
      <c r="O257" s="49"/>
      <c r="P257" s="49"/>
      <c r="Q257" s="49"/>
      <c r="R257" s="49"/>
      <c r="S257" s="49"/>
      <c r="T257" s="87"/>
      <c r="AT257" s="26" t="s">
        <v>149</v>
      </c>
      <c r="AU257" s="26" t="s">
        <v>88</v>
      </c>
    </row>
    <row r="258" s="1" customFormat="1" ht="16.5" customHeight="1">
      <c r="B258" s="213"/>
      <c r="C258" s="214" t="s">
        <v>624</v>
      </c>
      <c r="D258" s="214" t="s">
        <v>144</v>
      </c>
      <c r="E258" s="215" t="s">
        <v>625</v>
      </c>
      <c r="F258" s="216" t="s">
        <v>626</v>
      </c>
      <c r="G258" s="217" t="s">
        <v>213</v>
      </c>
      <c r="H258" s="218">
        <v>0.065000000000000002</v>
      </c>
      <c r="I258" s="219"/>
      <c r="J258" s="220">
        <f>ROUND(I258*H258,2)</f>
        <v>0</v>
      </c>
      <c r="K258" s="216" t="s">
        <v>202</v>
      </c>
      <c r="L258" s="48"/>
      <c r="M258" s="221" t="s">
        <v>5</v>
      </c>
      <c r="N258" s="222" t="s">
        <v>47</v>
      </c>
      <c r="O258" s="49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AR258" s="26" t="s">
        <v>315</v>
      </c>
      <c r="AT258" s="26" t="s">
        <v>144</v>
      </c>
      <c r="AU258" s="26" t="s">
        <v>88</v>
      </c>
      <c r="AY258" s="26" t="s">
        <v>142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26" t="s">
        <v>83</v>
      </c>
      <c r="BK258" s="225">
        <f>ROUND(I258*H258,2)</f>
        <v>0</v>
      </c>
      <c r="BL258" s="26" t="s">
        <v>315</v>
      </c>
      <c r="BM258" s="26" t="s">
        <v>627</v>
      </c>
    </row>
    <row r="259" s="1" customFormat="1">
      <c r="B259" s="48"/>
      <c r="D259" s="226" t="s">
        <v>149</v>
      </c>
      <c r="F259" s="227" t="s">
        <v>628</v>
      </c>
      <c r="I259" s="187"/>
      <c r="L259" s="48"/>
      <c r="M259" s="228"/>
      <c r="N259" s="49"/>
      <c r="O259" s="49"/>
      <c r="P259" s="49"/>
      <c r="Q259" s="49"/>
      <c r="R259" s="49"/>
      <c r="S259" s="49"/>
      <c r="T259" s="87"/>
      <c r="AT259" s="26" t="s">
        <v>149</v>
      </c>
      <c r="AU259" s="26" t="s">
        <v>88</v>
      </c>
    </row>
    <row r="260" s="1" customFormat="1" ht="16.5" customHeight="1">
      <c r="B260" s="213"/>
      <c r="C260" s="214" t="s">
        <v>629</v>
      </c>
      <c r="D260" s="214" t="s">
        <v>144</v>
      </c>
      <c r="E260" s="215" t="s">
        <v>630</v>
      </c>
      <c r="F260" s="216" t="s">
        <v>631</v>
      </c>
      <c r="G260" s="217" t="s">
        <v>213</v>
      </c>
      <c r="H260" s="218">
        <v>0.065000000000000002</v>
      </c>
      <c r="I260" s="219"/>
      <c r="J260" s="220">
        <f>ROUND(I260*H260,2)</f>
        <v>0</v>
      </c>
      <c r="K260" s="216" t="s">
        <v>202</v>
      </c>
      <c r="L260" s="48"/>
      <c r="M260" s="221" t="s">
        <v>5</v>
      </c>
      <c r="N260" s="222" t="s">
        <v>47</v>
      </c>
      <c r="O260" s="49"/>
      <c r="P260" s="223">
        <f>O260*H260</f>
        <v>0</v>
      </c>
      <c r="Q260" s="223">
        <v>0</v>
      </c>
      <c r="R260" s="223">
        <f>Q260*H260</f>
        <v>0</v>
      </c>
      <c r="S260" s="223">
        <v>0</v>
      </c>
      <c r="T260" s="224">
        <f>S260*H260</f>
        <v>0</v>
      </c>
      <c r="AR260" s="26" t="s">
        <v>315</v>
      </c>
      <c r="AT260" s="26" t="s">
        <v>144</v>
      </c>
      <c r="AU260" s="26" t="s">
        <v>88</v>
      </c>
      <c r="AY260" s="26" t="s">
        <v>142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26" t="s">
        <v>83</v>
      </c>
      <c r="BK260" s="225">
        <f>ROUND(I260*H260,2)</f>
        <v>0</v>
      </c>
      <c r="BL260" s="26" t="s">
        <v>315</v>
      </c>
      <c r="BM260" s="26" t="s">
        <v>632</v>
      </c>
    </row>
    <row r="261" s="1" customFormat="1">
      <c r="B261" s="48"/>
      <c r="D261" s="226" t="s">
        <v>149</v>
      </c>
      <c r="F261" s="227" t="s">
        <v>633</v>
      </c>
      <c r="I261" s="187"/>
      <c r="L261" s="48"/>
      <c r="M261" s="228"/>
      <c r="N261" s="49"/>
      <c r="O261" s="49"/>
      <c r="P261" s="49"/>
      <c r="Q261" s="49"/>
      <c r="R261" s="49"/>
      <c r="S261" s="49"/>
      <c r="T261" s="87"/>
      <c r="AT261" s="26" t="s">
        <v>149</v>
      </c>
      <c r="AU261" s="26" t="s">
        <v>88</v>
      </c>
    </row>
    <row r="262" s="11" customFormat="1" ht="29.88" customHeight="1">
      <c r="B262" s="200"/>
      <c r="D262" s="201" t="s">
        <v>75</v>
      </c>
      <c r="E262" s="211" t="s">
        <v>634</v>
      </c>
      <c r="F262" s="211" t="s">
        <v>635</v>
      </c>
      <c r="I262" s="203"/>
      <c r="J262" s="212">
        <f>BK262</f>
        <v>0</v>
      </c>
      <c r="L262" s="200"/>
      <c r="M262" s="205"/>
      <c r="N262" s="206"/>
      <c r="O262" s="206"/>
      <c r="P262" s="207">
        <f>SUM(P263:P281)</f>
        <v>0</v>
      </c>
      <c r="Q262" s="206"/>
      <c r="R262" s="207">
        <f>SUM(R263:R281)</f>
        <v>0.066820000000000004</v>
      </c>
      <c r="S262" s="206"/>
      <c r="T262" s="208">
        <f>SUM(T263:T281)</f>
        <v>0</v>
      </c>
      <c r="AR262" s="201" t="s">
        <v>88</v>
      </c>
      <c r="AT262" s="209" t="s">
        <v>75</v>
      </c>
      <c r="AU262" s="209" t="s">
        <v>83</v>
      </c>
      <c r="AY262" s="201" t="s">
        <v>142</v>
      </c>
      <c r="BK262" s="210">
        <f>SUM(BK263:BK281)</f>
        <v>0</v>
      </c>
    </row>
    <row r="263" s="1" customFormat="1" ht="25.5" customHeight="1">
      <c r="B263" s="213"/>
      <c r="C263" s="214" t="s">
        <v>636</v>
      </c>
      <c r="D263" s="214" t="s">
        <v>144</v>
      </c>
      <c r="E263" s="215" t="s">
        <v>637</v>
      </c>
      <c r="F263" s="216" t="s">
        <v>638</v>
      </c>
      <c r="G263" s="217" t="s">
        <v>581</v>
      </c>
      <c r="H263" s="218">
        <v>2</v>
      </c>
      <c r="I263" s="219"/>
      <c r="J263" s="220">
        <f>ROUND(I263*H263,2)</f>
        <v>0</v>
      </c>
      <c r="K263" s="216" t="s">
        <v>202</v>
      </c>
      <c r="L263" s="48"/>
      <c r="M263" s="221" t="s">
        <v>5</v>
      </c>
      <c r="N263" s="222" t="s">
        <v>47</v>
      </c>
      <c r="O263" s="49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AR263" s="26" t="s">
        <v>315</v>
      </c>
      <c r="AT263" s="26" t="s">
        <v>144</v>
      </c>
      <c r="AU263" s="26" t="s">
        <v>88</v>
      </c>
      <c r="AY263" s="26" t="s">
        <v>142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26" t="s">
        <v>83</v>
      </c>
      <c r="BK263" s="225">
        <f>ROUND(I263*H263,2)</f>
        <v>0</v>
      </c>
      <c r="BL263" s="26" t="s">
        <v>315</v>
      </c>
      <c r="BM263" s="26" t="s">
        <v>639</v>
      </c>
    </row>
    <row r="264" s="1" customFormat="1">
      <c r="B264" s="48"/>
      <c r="D264" s="226" t="s">
        <v>149</v>
      </c>
      <c r="F264" s="227" t="s">
        <v>640</v>
      </c>
      <c r="I264" s="187"/>
      <c r="L264" s="48"/>
      <c r="M264" s="228"/>
      <c r="N264" s="49"/>
      <c r="O264" s="49"/>
      <c r="P264" s="49"/>
      <c r="Q264" s="49"/>
      <c r="R264" s="49"/>
      <c r="S264" s="49"/>
      <c r="T264" s="87"/>
      <c r="AT264" s="26" t="s">
        <v>149</v>
      </c>
      <c r="AU264" s="26" t="s">
        <v>88</v>
      </c>
    </row>
    <row r="265" s="1" customFormat="1" ht="25.5" customHeight="1">
      <c r="B265" s="213"/>
      <c r="C265" s="255" t="s">
        <v>641</v>
      </c>
      <c r="D265" s="255" t="s">
        <v>231</v>
      </c>
      <c r="E265" s="256" t="s">
        <v>642</v>
      </c>
      <c r="F265" s="257" t="s">
        <v>643</v>
      </c>
      <c r="G265" s="258" t="s">
        <v>581</v>
      </c>
      <c r="H265" s="259">
        <v>2</v>
      </c>
      <c r="I265" s="260"/>
      <c r="J265" s="261">
        <f>ROUND(I265*H265,2)</f>
        <v>0</v>
      </c>
      <c r="K265" s="257" t="s">
        <v>5</v>
      </c>
      <c r="L265" s="262"/>
      <c r="M265" s="263" t="s">
        <v>5</v>
      </c>
      <c r="N265" s="264" t="s">
        <v>47</v>
      </c>
      <c r="O265" s="49"/>
      <c r="P265" s="223">
        <f>O265*H265</f>
        <v>0</v>
      </c>
      <c r="Q265" s="223">
        <v>0.027</v>
      </c>
      <c r="R265" s="223">
        <f>Q265*H265</f>
        <v>0.053999999999999999</v>
      </c>
      <c r="S265" s="223">
        <v>0</v>
      </c>
      <c r="T265" s="224">
        <f>S265*H265</f>
        <v>0</v>
      </c>
      <c r="AR265" s="26" t="s">
        <v>619</v>
      </c>
      <c r="AT265" s="26" t="s">
        <v>231</v>
      </c>
      <c r="AU265" s="26" t="s">
        <v>88</v>
      </c>
      <c r="AY265" s="26" t="s">
        <v>142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26" t="s">
        <v>83</v>
      </c>
      <c r="BK265" s="225">
        <f>ROUND(I265*H265,2)</f>
        <v>0</v>
      </c>
      <c r="BL265" s="26" t="s">
        <v>315</v>
      </c>
      <c r="BM265" s="26" t="s">
        <v>644</v>
      </c>
    </row>
    <row r="266" s="1" customFormat="1" ht="16.5" customHeight="1">
      <c r="B266" s="213"/>
      <c r="C266" s="214" t="s">
        <v>645</v>
      </c>
      <c r="D266" s="214" t="s">
        <v>144</v>
      </c>
      <c r="E266" s="215" t="s">
        <v>646</v>
      </c>
      <c r="F266" s="216" t="s">
        <v>647</v>
      </c>
      <c r="G266" s="217" t="s">
        <v>581</v>
      </c>
      <c r="H266" s="218">
        <v>4</v>
      </c>
      <c r="I266" s="219"/>
      <c r="J266" s="220">
        <f>ROUND(I266*H266,2)</f>
        <v>0</v>
      </c>
      <c r="K266" s="216" t="s">
        <v>202</v>
      </c>
      <c r="L266" s="48"/>
      <c r="M266" s="221" t="s">
        <v>5</v>
      </c>
      <c r="N266" s="222" t="s">
        <v>47</v>
      </c>
      <c r="O266" s="49"/>
      <c r="P266" s="223">
        <f>O266*H266</f>
        <v>0</v>
      </c>
      <c r="Q266" s="223">
        <v>0</v>
      </c>
      <c r="R266" s="223">
        <f>Q266*H266</f>
        <v>0</v>
      </c>
      <c r="S266" s="223">
        <v>0</v>
      </c>
      <c r="T266" s="224">
        <f>S266*H266</f>
        <v>0</v>
      </c>
      <c r="AR266" s="26" t="s">
        <v>315</v>
      </c>
      <c r="AT266" s="26" t="s">
        <v>144</v>
      </c>
      <c r="AU266" s="26" t="s">
        <v>88</v>
      </c>
      <c r="AY266" s="26" t="s">
        <v>142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26" t="s">
        <v>83</v>
      </c>
      <c r="BK266" s="225">
        <f>ROUND(I266*H266,2)</f>
        <v>0</v>
      </c>
      <c r="BL266" s="26" t="s">
        <v>315</v>
      </c>
      <c r="BM266" s="26" t="s">
        <v>648</v>
      </c>
    </row>
    <row r="267" s="1" customFormat="1">
      <c r="B267" s="48"/>
      <c r="D267" s="226" t="s">
        <v>149</v>
      </c>
      <c r="F267" s="227" t="s">
        <v>649</v>
      </c>
      <c r="I267" s="187"/>
      <c r="L267" s="48"/>
      <c r="M267" s="228"/>
      <c r="N267" s="49"/>
      <c r="O267" s="49"/>
      <c r="P267" s="49"/>
      <c r="Q267" s="49"/>
      <c r="R267" s="49"/>
      <c r="S267" s="49"/>
      <c r="T267" s="87"/>
      <c r="AT267" s="26" t="s">
        <v>149</v>
      </c>
      <c r="AU267" s="26" t="s">
        <v>88</v>
      </c>
    </row>
    <row r="268" s="1" customFormat="1" ht="16.5" customHeight="1">
      <c r="B268" s="213"/>
      <c r="C268" s="255" t="s">
        <v>650</v>
      </c>
      <c r="D268" s="255" t="s">
        <v>231</v>
      </c>
      <c r="E268" s="256" t="s">
        <v>651</v>
      </c>
      <c r="F268" s="257" t="s">
        <v>652</v>
      </c>
      <c r="G268" s="258" t="s">
        <v>581</v>
      </c>
      <c r="H268" s="259">
        <v>4</v>
      </c>
      <c r="I268" s="260"/>
      <c r="J268" s="261">
        <f>ROUND(I268*H268,2)</f>
        <v>0</v>
      </c>
      <c r="K268" s="257" t="s">
        <v>202</v>
      </c>
      <c r="L268" s="262"/>
      <c r="M268" s="263" t="s">
        <v>5</v>
      </c>
      <c r="N268" s="264" t="s">
        <v>47</v>
      </c>
      <c r="O268" s="49"/>
      <c r="P268" s="223">
        <f>O268*H268</f>
        <v>0</v>
      </c>
      <c r="Q268" s="223">
        <v>0.00059999999999999995</v>
      </c>
      <c r="R268" s="223">
        <f>Q268*H268</f>
        <v>0.0023999999999999998</v>
      </c>
      <c r="S268" s="223">
        <v>0</v>
      </c>
      <c r="T268" s="224">
        <f>S268*H268</f>
        <v>0</v>
      </c>
      <c r="AR268" s="26" t="s">
        <v>619</v>
      </c>
      <c r="AT268" s="26" t="s">
        <v>231</v>
      </c>
      <c r="AU268" s="26" t="s">
        <v>88</v>
      </c>
      <c r="AY268" s="26" t="s">
        <v>142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26" t="s">
        <v>83</v>
      </c>
      <c r="BK268" s="225">
        <f>ROUND(I268*H268,2)</f>
        <v>0</v>
      </c>
      <c r="BL268" s="26" t="s">
        <v>315</v>
      </c>
      <c r="BM268" s="26" t="s">
        <v>653</v>
      </c>
    </row>
    <row r="269" s="1" customFormat="1">
      <c r="B269" s="48"/>
      <c r="D269" s="226" t="s">
        <v>149</v>
      </c>
      <c r="F269" s="227" t="s">
        <v>652</v>
      </c>
      <c r="I269" s="187"/>
      <c r="L269" s="48"/>
      <c r="M269" s="228"/>
      <c r="N269" s="49"/>
      <c r="O269" s="49"/>
      <c r="P269" s="49"/>
      <c r="Q269" s="49"/>
      <c r="R269" s="49"/>
      <c r="S269" s="49"/>
      <c r="T269" s="87"/>
      <c r="AT269" s="26" t="s">
        <v>149</v>
      </c>
      <c r="AU269" s="26" t="s">
        <v>88</v>
      </c>
    </row>
    <row r="270" s="1" customFormat="1" ht="16.5" customHeight="1">
      <c r="B270" s="213"/>
      <c r="C270" s="214" t="s">
        <v>654</v>
      </c>
      <c r="D270" s="214" t="s">
        <v>144</v>
      </c>
      <c r="E270" s="215" t="s">
        <v>655</v>
      </c>
      <c r="F270" s="216" t="s">
        <v>656</v>
      </c>
      <c r="G270" s="217" t="s">
        <v>581</v>
      </c>
      <c r="H270" s="218">
        <v>2</v>
      </c>
      <c r="I270" s="219"/>
      <c r="J270" s="220">
        <f>ROUND(I270*H270,2)</f>
        <v>0</v>
      </c>
      <c r="K270" s="216" t="s">
        <v>202</v>
      </c>
      <c r="L270" s="48"/>
      <c r="M270" s="221" t="s">
        <v>5</v>
      </c>
      <c r="N270" s="222" t="s">
        <v>47</v>
      </c>
      <c r="O270" s="49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AR270" s="26" t="s">
        <v>315</v>
      </c>
      <c r="AT270" s="26" t="s">
        <v>144</v>
      </c>
      <c r="AU270" s="26" t="s">
        <v>88</v>
      </c>
      <c r="AY270" s="26" t="s">
        <v>142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26" t="s">
        <v>83</v>
      </c>
      <c r="BK270" s="225">
        <f>ROUND(I270*H270,2)</f>
        <v>0</v>
      </c>
      <c r="BL270" s="26" t="s">
        <v>315</v>
      </c>
      <c r="BM270" s="26" t="s">
        <v>657</v>
      </c>
    </row>
    <row r="271" s="1" customFormat="1">
      <c r="B271" s="48"/>
      <c r="D271" s="226" t="s">
        <v>149</v>
      </c>
      <c r="F271" s="227" t="s">
        <v>658</v>
      </c>
      <c r="I271" s="187"/>
      <c r="L271" s="48"/>
      <c r="M271" s="228"/>
      <c r="N271" s="49"/>
      <c r="O271" s="49"/>
      <c r="P271" s="49"/>
      <c r="Q271" s="49"/>
      <c r="R271" s="49"/>
      <c r="S271" s="49"/>
      <c r="T271" s="87"/>
      <c r="AT271" s="26" t="s">
        <v>149</v>
      </c>
      <c r="AU271" s="26" t="s">
        <v>88</v>
      </c>
    </row>
    <row r="272" s="1" customFormat="1" ht="16.5" customHeight="1">
      <c r="B272" s="213"/>
      <c r="C272" s="255" t="s">
        <v>659</v>
      </c>
      <c r="D272" s="255" t="s">
        <v>231</v>
      </c>
      <c r="E272" s="256" t="s">
        <v>660</v>
      </c>
      <c r="F272" s="257" t="s">
        <v>661</v>
      </c>
      <c r="G272" s="258" t="s">
        <v>581</v>
      </c>
      <c r="H272" s="259">
        <v>2</v>
      </c>
      <c r="I272" s="260"/>
      <c r="J272" s="261">
        <f>ROUND(I272*H272,2)</f>
        <v>0</v>
      </c>
      <c r="K272" s="257" t="s">
        <v>5</v>
      </c>
      <c r="L272" s="262"/>
      <c r="M272" s="263" t="s">
        <v>5</v>
      </c>
      <c r="N272" s="264" t="s">
        <v>47</v>
      </c>
      <c r="O272" s="49"/>
      <c r="P272" s="223">
        <f>O272*H272</f>
        <v>0</v>
      </c>
      <c r="Q272" s="223">
        <v>0.0038</v>
      </c>
      <c r="R272" s="223">
        <f>Q272*H272</f>
        <v>0.0076</v>
      </c>
      <c r="S272" s="223">
        <v>0</v>
      </c>
      <c r="T272" s="224">
        <f>S272*H272</f>
        <v>0</v>
      </c>
      <c r="AR272" s="26" t="s">
        <v>619</v>
      </c>
      <c r="AT272" s="26" t="s">
        <v>231</v>
      </c>
      <c r="AU272" s="26" t="s">
        <v>88</v>
      </c>
      <c r="AY272" s="26" t="s">
        <v>142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26" t="s">
        <v>83</v>
      </c>
      <c r="BK272" s="225">
        <f>ROUND(I272*H272,2)</f>
        <v>0</v>
      </c>
      <c r="BL272" s="26" t="s">
        <v>315</v>
      </c>
      <c r="BM272" s="26" t="s">
        <v>662</v>
      </c>
    </row>
    <row r="273" s="1" customFormat="1" ht="16.5" customHeight="1">
      <c r="B273" s="213"/>
      <c r="C273" s="214" t="s">
        <v>663</v>
      </c>
      <c r="D273" s="214" t="s">
        <v>144</v>
      </c>
      <c r="E273" s="215" t="s">
        <v>664</v>
      </c>
      <c r="F273" s="216" t="s">
        <v>665</v>
      </c>
      <c r="G273" s="217" t="s">
        <v>581</v>
      </c>
      <c r="H273" s="218">
        <v>2</v>
      </c>
      <c r="I273" s="219"/>
      <c r="J273" s="220">
        <f>ROUND(I273*H273,2)</f>
        <v>0</v>
      </c>
      <c r="K273" s="216" t="s">
        <v>202</v>
      </c>
      <c r="L273" s="48"/>
      <c r="M273" s="221" t="s">
        <v>5</v>
      </c>
      <c r="N273" s="222" t="s">
        <v>47</v>
      </c>
      <c r="O273" s="49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AR273" s="26" t="s">
        <v>315</v>
      </c>
      <c r="AT273" s="26" t="s">
        <v>144</v>
      </c>
      <c r="AU273" s="26" t="s">
        <v>88</v>
      </c>
      <c r="AY273" s="26" t="s">
        <v>142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26" t="s">
        <v>83</v>
      </c>
      <c r="BK273" s="225">
        <f>ROUND(I273*H273,2)</f>
        <v>0</v>
      </c>
      <c r="BL273" s="26" t="s">
        <v>315</v>
      </c>
      <c r="BM273" s="26" t="s">
        <v>666</v>
      </c>
    </row>
    <row r="274" s="1" customFormat="1">
      <c r="B274" s="48"/>
      <c r="D274" s="226" t="s">
        <v>149</v>
      </c>
      <c r="F274" s="227" t="s">
        <v>667</v>
      </c>
      <c r="I274" s="187"/>
      <c r="L274" s="48"/>
      <c r="M274" s="228"/>
      <c r="N274" s="49"/>
      <c r="O274" s="49"/>
      <c r="P274" s="49"/>
      <c r="Q274" s="49"/>
      <c r="R274" s="49"/>
      <c r="S274" s="49"/>
      <c r="T274" s="87"/>
      <c r="AT274" s="26" t="s">
        <v>149</v>
      </c>
      <c r="AU274" s="26" t="s">
        <v>88</v>
      </c>
    </row>
    <row r="275" s="1" customFormat="1" ht="16.5" customHeight="1">
      <c r="B275" s="213"/>
      <c r="C275" s="255" t="s">
        <v>668</v>
      </c>
      <c r="D275" s="255" t="s">
        <v>231</v>
      </c>
      <c r="E275" s="256" t="s">
        <v>669</v>
      </c>
      <c r="F275" s="257" t="s">
        <v>670</v>
      </c>
      <c r="G275" s="258" t="s">
        <v>581</v>
      </c>
      <c r="H275" s="259">
        <v>2</v>
      </c>
      <c r="I275" s="260"/>
      <c r="J275" s="261">
        <f>ROUND(I275*H275,2)</f>
        <v>0</v>
      </c>
      <c r="K275" s="257" t="s">
        <v>202</v>
      </c>
      <c r="L275" s="262"/>
      <c r="M275" s="263" t="s">
        <v>5</v>
      </c>
      <c r="N275" s="264" t="s">
        <v>47</v>
      </c>
      <c r="O275" s="49"/>
      <c r="P275" s="223">
        <f>O275*H275</f>
        <v>0</v>
      </c>
      <c r="Q275" s="223">
        <v>0.00021000000000000001</v>
      </c>
      <c r="R275" s="223">
        <f>Q275*H275</f>
        <v>0.00042000000000000002</v>
      </c>
      <c r="S275" s="223">
        <v>0</v>
      </c>
      <c r="T275" s="224">
        <f>S275*H275</f>
        <v>0</v>
      </c>
      <c r="AR275" s="26" t="s">
        <v>619</v>
      </c>
      <c r="AT275" s="26" t="s">
        <v>231</v>
      </c>
      <c r="AU275" s="26" t="s">
        <v>88</v>
      </c>
      <c r="AY275" s="26" t="s">
        <v>142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26" t="s">
        <v>83</v>
      </c>
      <c r="BK275" s="225">
        <f>ROUND(I275*H275,2)</f>
        <v>0</v>
      </c>
      <c r="BL275" s="26" t="s">
        <v>315</v>
      </c>
      <c r="BM275" s="26" t="s">
        <v>671</v>
      </c>
    </row>
    <row r="276" s="1" customFormat="1" ht="16.5" customHeight="1">
      <c r="B276" s="213"/>
      <c r="C276" s="214" t="s">
        <v>672</v>
      </c>
      <c r="D276" s="214" t="s">
        <v>144</v>
      </c>
      <c r="E276" s="215" t="s">
        <v>673</v>
      </c>
      <c r="F276" s="216" t="s">
        <v>674</v>
      </c>
      <c r="G276" s="217" t="s">
        <v>581</v>
      </c>
      <c r="H276" s="218">
        <v>2</v>
      </c>
      <c r="I276" s="219"/>
      <c r="J276" s="220">
        <f>ROUND(I276*H276,2)</f>
        <v>0</v>
      </c>
      <c r="K276" s="216" t="s">
        <v>202</v>
      </c>
      <c r="L276" s="48"/>
      <c r="M276" s="221" t="s">
        <v>5</v>
      </c>
      <c r="N276" s="222" t="s">
        <v>47</v>
      </c>
      <c r="O276" s="49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AR276" s="26" t="s">
        <v>315</v>
      </c>
      <c r="AT276" s="26" t="s">
        <v>144</v>
      </c>
      <c r="AU276" s="26" t="s">
        <v>88</v>
      </c>
      <c r="AY276" s="26" t="s">
        <v>142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26" t="s">
        <v>83</v>
      </c>
      <c r="BK276" s="225">
        <f>ROUND(I276*H276,2)</f>
        <v>0</v>
      </c>
      <c r="BL276" s="26" t="s">
        <v>315</v>
      </c>
      <c r="BM276" s="26" t="s">
        <v>675</v>
      </c>
    </row>
    <row r="277" s="1" customFormat="1">
      <c r="B277" s="48"/>
      <c r="D277" s="226" t="s">
        <v>149</v>
      </c>
      <c r="F277" s="227" t="s">
        <v>676</v>
      </c>
      <c r="I277" s="187"/>
      <c r="L277" s="48"/>
      <c r="M277" s="228"/>
      <c r="N277" s="49"/>
      <c r="O277" s="49"/>
      <c r="P277" s="49"/>
      <c r="Q277" s="49"/>
      <c r="R277" s="49"/>
      <c r="S277" s="49"/>
      <c r="T277" s="87"/>
      <c r="AT277" s="26" t="s">
        <v>149</v>
      </c>
      <c r="AU277" s="26" t="s">
        <v>88</v>
      </c>
    </row>
    <row r="278" s="1" customFormat="1" ht="16.5" customHeight="1">
      <c r="B278" s="213"/>
      <c r="C278" s="255" t="s">
        <v>677</v>
      </c>
      <c r="D278" s="255" t="s">
        <v>231</v>
      </c>
      <c r="E278" s="256" t="s">
        <v>678</v>
      </c>
      <c r="F278" s="257" t="s">
        <v>679</v>
      </c>
      <c r="G278" s="258" t="s">
        <v>581</v>
      </c>
      <c r="H278" s="259">
        <v>2</v>
      </c>
      <c r="I278" s="260"/>
      <c r="J278" s="261">
        <f>ROUND(I278*H278,2)</f>
        <v>0</v>
      </c>
      <c r="K278" s="257" t="s">
        <v>202</v>
      </c>
      <c r="L278" s="262"/>
      <c r="M278" s="263" t="s">
        <v>5</v>
      </c>
      <c r="N278" s="264" t="s">
        <v>47</v>
      </c>
      <c r="O278" s="49"/>
      <c r="P278" s="223">
        <f>O278*H278</f>
        <v>0</v>
      </c>
      <c r="Q278" s="223">
        <v>0.0011999999999999999</v>
      </c>
      <c r="R278" s="223">
        <f>Q278*H278</f>
        <v>0.0023999999999999998</v>
      </c>
      <c r="S278" s="223">
        <v>0</v>
      </c>
      <c r="T278" s="224">
        <f>S278*H278</f>
        <v>0</v>
      </c>
      <c r="AR278" s="26" t="s">
        <v>619</v>
      </c>
      <c r="AT278" s="26" t="s">
        <v>231</v>
      </c>
      <c r="AU278" s="26" t="s">
        <v>88</v>
      </c>
      <c r="AY278" s="26" t="s">
        <v>142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26" t="s">
        <v>83</v>
      </c>
      <c r="BK278" s="225">
        <f>ROUND(I278*H278,2)</f>
        <v>0</v>
      </c>
      <c r="BL278" s="26" t="s">
        <v>315</v>
      </c>
      <c r="BM278" s="26" t="s">
        <v>680</v>
      </c>
    </row>
    <row r="279" s="1" customFormat="1">
      <c r="B279" s="48"/>
      <c r="D279" s="226" t="s">
        <v>149</v>
      </c>
      <c r="F279" s="227" t="s">
        <v>679</v>
      </c>
      <c r="I279" s="187"/>
      <c r="L279" s="48"/>
      <c r="M279" s="228"/>
      <c r="N279" s="49"/>
      <c r="O279" s="49"/>
      <c r="P279" s="49"/>
      <c r="Q279" s="49"/>
      <c r="R279" s="49"/>
      <c r="S279" s="49"/>
      <c r="T279" s="87"/>
      <c r="AT279" s="26" t="s">
        <v>149</v>
      </c>
      <c r="AU279" s="26" t="s">
        <v>88</v>
      </c>
    </row>
    <row r="280" s="1" customFormat="1" ht="16.5" customHeight="1">
      <c r="B280" s="213"/>
      <c r="C280" s="214" t="s">
        <v>681</v>
      </c>
      <c r="D280" s="214" t="s">
        <v>144</v>
      </c>
      <c r="E280" s="215" t="s">
        <v>682</v>
      </c>
      <c r="F280" s="216" t="s">
        <v>683</v>
      </c>
      <c r="G280" s="217" t="s">
        <v>213</v>
      </c>
      <c r="H280" s="218">
        <v>0.067000000000000004</v>
      </c>
      <c r="I280" s="219"/>
      <c r="J280" s="220">
        <f>ROUND(I280*H280,2)</f>
        <v>0</v>
      </c>
      <c r="K280" s="216" t="s">
        <v>202</v>
      </c>
      <c r="L280" s="48"/>
      <c r="M280" s="221" t="s">
        <v>5</v>
      </c>
      <c r="N280" s="222" t="s">
        <v>47</v>
      </c>
      <c r="O280" s="49"/>
      <c r="P280" s="223">
        <f>O280*H280</f>
        <v>0</v>
      </c>
      <c r="Q280" s="223">
        <v>0</v>
      </c>
      <c r="R280" s="223">
        <f>Q280*H280</f>
        <v>0</v>
      </c>
      <c r="S280" s="223">
        <v>0</v>
      </c>
      <c r="T280" s="224">
        <f>S280*H280</f>
        <v>0</v>
      </c>
      <c r="AR280" s="26" t="s">
        <v>315</v>
      </c>
      <c r="AT280" s="26" t="s">
        <v>144</v>
      </c>
      <c r="AU280" s="26" t="s">
        <v>88</v>
      </c>
      <c r="AY280" s="26" t="s">
        <v>142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26" t="s">
        <v>83</v>
      </c>
      <c r="BK280" s="225">
        <f>ROUND(I280*H280,2)</f>
        <v>0</v>
      </c>
      <c r="BL280" s="26" t="s">
        <v>315</v>
      </c>
      <c r="BM280" s="26" t="s">
        <v>684</v>
      </c>
    </row>
    <row r="281" s="1" customFormat="1">
      <c r="B281" s="48"/>
      <c r="D281" s="226" t="s">
        <v>149</v>
      </c>
      <c r="F281" s="227" t="s">
        <v>685</v>
      </c>
      <c r="I281" s="187"/>
      <c r="L281" s="48"/>
      <c r="M281" s="228"/>
      <c r="N281" s="49"/>
      <c r="O281" s="49"/>
      <c r="P281" s="49"/>
      <c r="Q281" s="49"/>
      <c r="R281" s="49"/>
      <c r="S281" s="49"/>
      <c r="T281" s="87"/>
      <c r="AT281" s="26" t="s">
        <v>149</v>
      </c>
      <c r="AU281" s="26" t="s">
        <v>88</v>
      </c>
    </row>
    <row r="282" s="11" customFormat="1" ht="29.88" customHeight="1">
      <c r="B282" s="200"/>
      <c r="D282" s="201" t="s">
        <v>75</v>
      </c>
      <c r="E282" s="211" t="s">
        <v>427</v>
      </c>
      <c r="F282" s="211" t="s">
        <v>428</v>
      </c>
      <c r="I282" s="203"/>
      <c r="J282" s="212">
        <f>BK282</f>
        <v>0</v>
      </c>
      <c r="L282" s="200"/>
      <c r="M282" s="205"/>
      <c r="N282" s="206"/>
      <c r="O282" s="206"/>
      <c r="P282" s="207">
        <f>SUM(P283:P297)</f>
        <v>0</v>
      </c>
      <c r="Q282" s="206"/>
      <c r="R282" s="207">
        <f>SUM(R283:R297)</f>
        <v>0.037596400000000002</v>
      </c>
      <c r="S282" s="206"/>
      <c r="T282" s="208">
        <f>SUM(T283:T297)</f>
        <v>0</v>
      </c>
      <c r="AR282" s="201" t="s">
        <v>88</v>
      </c>
      <c r="AT282" s="209" t="s">
        <v>75</v>
      </c>
      <c r="AU282" s="209" t="s">
        <v>83</v>
      </c>
      <c r="AY282" s="201" t="s">
        <v>142</v>
      </c>
      <c r="BK282" s="210">
        <f>SUM(BK283:BK297)</f>
        <v>0</v>
      </c>
    </row>
    <row r="283" s="1" customFormat="1" ht="25.5" customHeight="1">
      <c r="B283" s="213"/>
      <c r="C283" s="214" t="s">
        <v>686</v>
      </c>
      <c r="D283" s="214" t="s">
        <v>144</v>
      </c>
      <c r="E283" s="215" t="s">
        <v>430</v>
      </c>
      <c r="F283" s="216" t="s">
        <v>431</v>
      </c>
      <c r="G283" s="217" t="s">
        <v>239</v>
      </c>
      <c r="H283" s="218">
        <v>2.1000000000000001</v>
      </c>
      <c r="I283" s="219"/>
      <c r="J283" s="220">
        <f>ROUND(I283*H283,2)</f>
        <v>0</v>
      </c>
      <c r="K283" s="216" t="s">
        <v>202</v>
      </c>
      <c r="L283" s="48"/>
      <c r="M283" s="221" t="s">
        <v>5</v>
      </c>
      <c r="N283" s="222" t="s">
        <v>47</v>
      </c>
      <c r="O283" s="49"/>
      <c r="P283" s="223">
        <f>O283*H283</f>
        <v>0</v>
      </c>
      <c r="Q283" s="223">
        <v>0.00017000000000000001</v>
      </c>
      <c r="R283" s="223">
        <f>Q283*H283</f>
        <v>0.00035700000000000006</v>
      </c>
      <c r="S283" s="223">
        <v>0</v>
      </c>
      <c r="T283" s="224">
        <f>S283*H283</f>
        <v>0</v>
      </c>
      <c r="AR283" s="26" t="s">
        <v>315</v>
      </c>
      <c r="AT283" s="26" t="s">
        <v>144</v>
      </c>
      <c r="AU283" s="26" t="s">
        <v>88</v>
      </c>
      <c r="AY283" s="26" t="s">
        <v>142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26" t="s">
        <v>83</v>
      </c>
      <c r="BK283" s="225">
        <f>ROUND(I283*H283,2)</f>
        <v>0</v>
      </c>
      <c r="BL283" s="26" t="s">
        <v>315</v>
      </c>
      <c r="BM283" s="26" t="s">
        <v>687</v>
      </c>
    </row>
    <row r="284" s="1" customFormat="1">
      <c r="B284" s="48"/>
      <c r="D284" s="226" t="s">
        <v>149</v>
      </c>
      <c r="F284" s="227" t="s">
        <v>433</v>
      </c>
      <c r="I284" s="187"/>
      <c r="L284" s="48"/>
      <c r="M284" s="228"/>
      <c r="N284" s="49"/>
      <c r="O284" s="49"/>
      <c r="P284" s="49"/>
      <c r="Q284" s="49"/>
      <c r="R284" s="49"/>
      <c r="S284" s="49"/>
      <c r="T284" s="87"/>
      <c r="AT284" s="26" t="s">
        <v>149</v>
      </c>
      <c r="AU284" s="26" t="s">
        <v>88</v>
      </c>
    </row>
    <row r="285" s="14" customFormat="1">
      <c r="B285" s="248"/>
      <c r="D285" s="226" t="s">
        <v>205</v>
      </c>
      <c r="E285" s="249" t="s">
        <v>5</v>
      </c>
      <c r="F285" s="250" t="s">
        <v>688</v>
      </c>
      <c r="H285" s="249" t="s">
        <v>5</v>
      </c>
      <c r="I285" s="251"/>
      <c r="L285" s="248"/>
      <c r="M285" s="252"/>
      <c r="N285" s="253"/>
      <c r="O285" s="253"/>
      <c r="P285" s="253"/>
      <c r="Q285" s="253"/>
      <c r="R285" s="253"/>
      <c r="S285" s="253"/>
      <c r="T285" s="254"/>
      <c r="AT285" s="249" t="s">
        <v>205</v>
      </c>
      <c r="AU285" s="249" t="s">
        <v>88</v>
      </c>
      <c r="AV285" s="14" t="s">
        <v>83</v>
      </c>
      <c r="AW285" s="14" t="s">
        <v>39</v>
      </c>
      <c r="AX285" s="14" t="s">
        <v>76</v>
      </c>
      <c r="AY285" s="249" t="s">
        <v>142</v>
      </c>
    </row>
    <row r="286" s="12" customFormat="1">
      <c r="B286" s="232"/>
      <c r="D286" s="226" t="s">
        <v>205</v>
      </c>
      <c r="E286" s="233" t="s">
        <v>5</v>
      </c>
      <c r="F286" s="234" t="s">
        <v>689</v>
      </c>
      <c r="H286" s="235">
        <v>2.1000000000000001</v>
      </c>
      <c r="I286" s="236"/>
      <c r="L286" s="232"/>
      <c r="M286" s="237"/>
      <c r="N286" s="238"/>
      <c r="O286" s="238"/>
      <c r="P286" s="238"/>
      <c r="Q286" s="238"/>
      <c r="R286" s="238"/>
      <c r="S286" s="238"/>
      <c r="T286" s="239"/>
      <c r="AT286" s="233" t="s">
        <v>205</v>
      </c>
      <c r="AU286" s="233" t="s">
        <v>88</v>
      </c>
      <c r="AV286" s="12" t="s">
        <v>88</v>
      </c>
      <c r="AW286" s="12" t="s">
        <v>39</v>
      </c>
      <c r="AX286" s="12" t="s">
        <v>76</v>
      </c>
      <c r="AY286" s="233" t="s">
        <v>142</v>
      </c>
    </row>
    <row r="287" s="13" customFormat="1">
      <c r="B287" s="240"/>
      <c r="D287" s="226" t="s">
        <v>205</v>
      </c>
      <c r="E287" s="241" t="s">
        <v>5</v>
      </c>
      <c r="F287" s="242" t="s">
        <v>210</v>
      </c>
      <c r="H287" s="243">
        <v>2.1000000000000001</v>
      </c>
      <c r="I287" s="244"/>
      <c r="L287" s="240"/>
      <c r="M287" s="245"/>
      <c r="N287" s="246"/>
      <c r="O287" s="246"/>
      <c r="P287" s="246"/>
      <c r="Q287" s="246"/>
      <c r="R287" s="246"/>
      <c r="S287" s="246"/>
      <c r="T287" s="247"/>
      <c r="AT287" s="241" t="s">
        <v>205</v>
      </c>
      <c r="AU287" s="241" t="s">
        <v>88</v>
      </c>
      <c r="AV287" s="13" t="s">
        <v>141</v>
      </c>
      <c r="AW287" s="13" t="s">
        <v>39</v>
      </c>
      <c r="AX287" s="13" t="s">
        <v>83</v>
      </c>
      <c r="AY287" s="241" t="s">
        <v>142</v>
      </c>
    </row>
    <row r="288" s="1" customFormat="1" ht="16.5" customHeight="1">
      <c r="B288" s="213"/>
      <c r="C288" s="214" t="s">
        <v>690</v>
      </c>
      <c r="D288" s="214" t="s">
        <v>144</v>
      </c>
      <c r="E288" s="215" t="s">
        <v>691</v>
      </c>
      <c r="F288" s="216" t="s">
        <v>692</v>
      </c>
      <c r="G288" s="217" t="s">
        <v>239</v>
      </c>
      <c r="H288" s="218">
        <v>4.2199999999999998</v>
      </c>
      <c r="I288" s="219"/>
      <c r="J288" s="220">
        <f>ROUND(I288*H288,2)</f>
        <v>0</v>
      </c>
      <c r="K288" s="216" t="s">
        <v>202</v>
      </c>
      <c r="L288" s="48"/>
      <c r="M288" s="221" t="s">
        <v>5</v>
      </c>
      <c r="N288" s="222" t="s">
        <v>47</v>
      </c>
      <c r="O288" s="49"/>
      <c r="P288" s="223">
        <f>O288*H288</f>
        <v>0</v>
      </c>
      <c r="Q288" s="223">
        <v>0.00012</v>
      </c>
      <c r="R288" s="223">
        <f>Q288*H288</f>
        <v>0.00050639999999999995</v>
      </c>
      <c r="S288" s="223">
        <v>0</v>
      </c>
      <c r="T288" s="224">
        <f>S288*H288</f>
        <v>0</v>
      </c>
      <c r="AR288" s="26" t="s">
        <v>315</v>
      </c>
      <c r="AT288" s="26" t="s">
        <v>144</v>
      </c>
      <c r="AU288" s="26" t="s">
        <v>88</v>
      </c>
      <c r="AY288" s="26" t="s">
        <v>142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26" t="s">
        <v>83</v>
      </c>
      <c r="BK288" s="225">
        <f>ROUND(I288*H288,2)</f>
        <v>0</v>
      </c>
      <c r="BL288" s="26" t="s">
        <v>315</v>
      </c>
      <c r="BM288" s="26" t="s">
        <v>693</v>
      </c>
    </row>
    <row r="289" s="1" customFormat="1">
      <c r="B289" s="48"/>
      <c r="D289" s="226" t="s">
        <v>149</v>
      </c>
      <c r="F289" s="227" t="s">
        <v>694</v>
      </c>
      <c r="I289" s="187"/>
      <c r="L289" s="48"/>
      <c r="M289" s="228"/>
      <c r="N289" s="49"/>
      <c r="O289" s="49"/>
      <c r="P289" s="49"/>
      <c r="Q289" s="49"/>
      <c r="R289" s="49"/>
      <c r="S289" s="49"/>
      <c r="T289" s="87"/>
      <c r="AT289" s="26" t="s">
        <v>149</v>
      </c>
      <c r="AU289" s="26" t="s">
        <v>88</v>
      </c>
    </row>
    <row r="290" s="12" customFormat="1">
      <c r="B290" s="232"/>
      <c r="D290" s="226" t="s">
        <v>205</v>
      </c>
      <c r="E290" s="233" t="s">
        <v>5</v>
      </c>
      <c r="F290" s="234" t="s">
        <v>695</v>
      </c>
      <c r="H290" s="235">
        <v>4.2199999999999998</v>
      </c>
      <c r="I290" s="236"/>
      <c r="L290" s="232"/>
      <c r="M290" s="237"/>
      <c r="N290" s="238"/>
      <c r="O290" s="238"/>
      <c r="P290" s="238"/>
      <c r="Q290" s="238"/>
      <c r="R290" s="238"/>
      <c r="S290" s="238"/>
      <c r="T290" s="239"/>
      <c r="AT290" s="233" t="s">
        <v>205</v>
      </c>
      <c r="AU290" s="233" t="s">
        <v>88</v>
      </c>
      <c r="AV290" s="12" t="s">
        <v>88</v>
      </c>
      <c r="AW290" s="12" t="s">
        <v>39</v>
      </c>
      <c r="AX290" s="12" t="s">
        <v>76</v>
      </c>
      <c r="AY290" s="233" t="s">
        <v>142</v>
      </c>
    </row>
    <row r="291" s="13" customFormat="1">
      <c r="B291" s="240"/>
      <c r="D291" s="226" t="s">
        <v>205</v>
      </c>
      <c r="E291" s="241" t="s">
        <v>5</v>
      </c>
      <c r="F291" s="242" t="s">
        <v>210</v>
      </c>
      <c r="H291" s="243">
        <v>4.2199999999999998</v>
      </c>
      <c r="I291" s="244"/>
      <c r="L291" s="240"/>
      <c r="M291" s="245"/>
      <c r="N291" s="246"/>
      <c r="O291" s="246"/>
      <c r="P291" s="246"/>
      <c r="Q291" s="246"/>
      <c r="R291" s="246"/>
      <c r="S291" s="246"/>
      <c r="T291" s="247"/>
      <c r="AT291" s="241" t="s">
        <v>205</v>
      </c>
      <c r="AU291" s="241" t="s">
        <v>88</v>
      </c>
      <c r="AV291" s="13" t="s">
        <v>141</v>
      </c>
      <c r="AW291" s="13" t="s">
        <v>39</v>
      </c>
      <c r="AX291" s="13" t="s">
        <v>83</v>
      </c>
      <c r="AY291" s="241" t="s">
        <v>142</v>
      </c>
    </row>
    <row r="292" s="1" customFormat="1" ht="16.5" customHeight="1">
      <c r="B292" s="213"/>
      <c r="C292" s="214" t="s">
        <v>696</v>
      </c>
      <c r="D292" s="214" t="s">
        <v>144</v>
      </c>
      <c r="E292" s="215" t="s">
        <v>697</v>
      </c>
      <c r="F292" s="216" t="s">
        <v>698</v>
      </c>
      <c r="G292" s="217" t="s">
        <v>239</v>
      </c>
      <c r="H292" s="218">
        <v>33.700000000000003</v>
      </c>
      <c r="I292" s="219"/>
      <c r="J292" s="220">
        <f>ROUND(I292*H292,2)</f>
        <v>0</v>
      </c>
      <c r="K292" s="216" t="s">
        <v>202</v>
      </c>
      <c r="L292" s="48"/>
      <c r="M292" s="221" t="s">
        <v>5</v>
      </c>
      <c r="N292" s="222" t="s">
        <v>47</v>
      </c>
      <c r="O292" s="49"/>
      <c r="P292" s="223">
        <f>O292*H292</f>
        <v>0</v>
      </c>
      <c r="Q292" s="223">
        <v>0.00042999999999999999</v>
      </c>
      <c r="R292" s="223">
        <f>Q292*H292</f>
        <v>0.014491</v>
      </c>
      <c r="S292" s="223">
        <v>0</v>
      </c>
      <c r="T292" s="224">
        <f>S292*H292</f>
        <v>0</v>
      </c>
      <c r="AR292" s="26" t="s">
        <v>315</v>
      </c>
      <c r="AT292" s="26" t="s">
        <v>144</v>
      </c>
      <c r="AU292" s="26" t="s">
        <v>88</v>
      </c>
      <c r="AY292" s="26" t="s">
        <v>142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26" t="s">
        <v>83</v>
      </c>
      <c r="BK292" s="225">
        <f>ROUND(I292*H292,2)</f>
        <v>0</v>
      </c>
      <c r="BL292" s="26" t="s">
        <v>315</v>
      </c>
      <c r="BM292" s="26" t="s">
        <v>699</v>
      </c>
    </row>
    <row r="293" s="1" customFormat="1">
      <c r="B293" s="48"/>
      <c r="D293" s="226" t="s">
        <v>149</v>
      </c>
      <c r="F293" s="227" t="s">
        <v>700</v>
      </c>
      <c r="I293" s="187"/>
      <c r="L293" s="48"/>
      <c r="M293" s="228"/>
      <c r="N293" s="49"/>
      <c r="O293" s="49"/>
      <c r="P293" s="49"/>
      <c r="Q293" s="49"/>
      <c r="R293" s="49"/>
      <c r="S293" s="49"/>
      <c r="T293" s="87"/>
      <c r="AT293" s="26" t="s">
        <v>149</v>
      </c>
      <c r="AU293" s="26" t="s">
        <v>88</v>
      </c>
    </row>
    <row r="294" s="12" customFormat="1">
      <c r="B294" s="232"/>
      <c r="D294" s="226" t="s">
        <v>205</v>
      </c>
      <c r="E294" s="233" t="s">
        <v>5</v>
      </c>
      <c r="F294" s="234" t="s">
        <v>605</v>
      </c>
      <c r="H294" s="235">
        <v>33.700000000000003</v>
      </c>
      <c r="I294" s="236"/>
      <c r="L294" s="232"/>
      <c r="M294" s="237"/>
      <c r="N294" s="238"/>
      <c r="O294" s="238"/>
      <c r="P294" s="238"/>
      <c r="Q294" s="238"/>
      <c r="R294" s="238"/>
      <c r="S294" s="238"/>
      <c r="T294" s="239"/>
      <c r="AT294" s="233" t="s">
        <v>205</v>
      </c>
      <c r="AU294" s="233" t="s">
        <v>88</v>
      </c>
      <c r="AV294" s="12" t="s">
        <v>88</v>
      </c>
      <c r="AW294" s="12" t="s">
        <v>39</v>
      </c>
      <c r="AX294" s="12" t="s">
        <v>76</v>
      </c>
      <c r="AY294" s="233" t="s">
        <v>142</v>
      </c>
    </row>
    <row r="295" s="13" customFormat="1">
      <c r="B295" s="240"/>
      <c r="D295" s="226" t="s">
        <v>205</v>
      </c>
      <c r="E295" s="241" t="s">
        <v>5</v>
      </c>
      <c r="F295" s="242" t="s">
        <v>210</v>
      </c>
      <c r="H295" s="243">
        <v>33.700000000000003</v>
      </c>
      <c r="I295" s="244"/>
      <c r="L295" s="240"/>
      <c r="M295" s="245"/>
      <c r="N295" s="246"/>
      <c r="O295" s="246"/>
      <c r="P295" s="246"/>
      <c r="Q295" s="246"/>
      <c r="R295" s="246"/>
      <c r="S295" s="246"/>
      <c r="T295" s="247"/>
      <c r="AT295" s="241" t="s">
        <v>205</v>
      </c>
      <c r="AU295" s="241" t="s">
        <v>88</v>
      </c>
      <c r="AV295" s="13" t="s">
        <v>141</v>
      </c>
      <c r="AW295" s="13" t="s">
        <v>39</v>
      </c>
      <c r="AX295" s="13" t="s">
        <v>83</v>
      </c>
      <c r="AY295" s="241" t="s">
        <v>142</v>
      </c>
    </row>
    <row r="296" s="1" customFormat="1" ht="16.5" customHeight="1">
      <c r="B296" s="213"/>
      <c r="C296" s="214" t="s">
        <v>701</v>
      </c>
      <c r="D296" s="214" t="s">
        <v>144</v>
      </c>
      <c r="E296" s="215" t="s">
        <v>702</v>
      </c>
      <c r="F296" s="216" t="s">
        <v>703</v>
      </c>
      <c r="G296" s="217" t="s">
        <v>239</v>
      </c>
      <c r="H296" s="218">
        <v>33.700000000000003</v>
      </c>
      <c r="I296" s="219"/>
      <c r="J296" s="220">
        <f>ROUND(I296*H296,2)</f>
        <v>0</v>
      </c>
      <c r="K296" s="216" t="s">
        <v>202</v>
      </c>
      <c r="L296" s="48"/>
      <c r="M296" s="221" t="s">
        <v>5</v>
      </c>
      <c r="N296" s="222" t="s">
        <v>47</v>
      </c>
      <c r="O296" s="49"/>
      <c r="P296" s="223">
        <f>O296*H296</f>
        <v>0</v>
      </c>
      <c r="Q296" s="223">
        <v>0.00066</v>
      </c>
      <c r="R296" s="223">
        <f>Q296*H296</f>
        <v>0.022242000000000001</v>
      </c>
      <c r="S296" s="223">
        <v>0</v>
      </c>
      <c r="T296" s="224">
        <f>S296*H296</f>
        <v>0</v>
      </c>
      <c r="AR296" s="26" t="s">
        <v>315</v>
      </c>
      <c r="AT296" s="26" t="s">
        <v>144</v>
      </c>
      <c r="AU296" s="26" t="s">
        <v>88</v>
      </c>
      <c r="AY296" s="26" t="s">
        <v>142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26" t="s">
        <v>83</v>
      </c>
      <c r="BK296" s="225">
        <f>ROUND(I296*H296,2)</f>
        <v>0</v>
      </c>
      <c r="BL296" s="26" t="s">
        <v>315</v>
      </c>
      <c r="BM296" s="26" t="s">
        <v>704</v>
      </c>
    </row>
    <row r="297" s="1" customFormat="1">
      <c r="B297" s="48"/>
      <c r="D297" s="226" t="s">
        <v>149</v>
      </c>
      <c r="F297" s="227" t="s">
        <v>705</v>
      </c>
      <c r="I297" s="187"/>
      <c r="L297" s="48"/>
      <c r="M297" s="228"/>
      <c r="N297" s="49"/>
      <c r="O297" s="49"/>
      <c r="P297" s="49"/>
      <c r="Q297" s="49"/>
      <c r="R297" s="49"/>
      <c r="S297" s="49"/>
      <c r="T297" s="87"/>
      <c r="AT297" s="26" t="s">
        <v>149</v>
      </c>
      <c r="AU297" s="26" t="s">
        <v>88</v>
      </c>
    </row>
    <row r="298" s="11" customFormat="1" ht="37.44001" customHeight="1">
      <c r="B298" s="200"/>
      <c r="D298" s="201" t="s">
        <v>75</v>
      </c>
      <c r="E298" s="202" t="s">
        <v>231</v>
      </c>
      <c r="F298" s="202" t="s">
        <v>706</v>
      </c>
      <c r="I298" s="203"/>
      <c r="J298" s="204">
        <f>BK298</f>
        <v>0</v>
      </c>
      <c r="L298" s="200"/>
      <c r="M298" s="205"/>
      <c r="N298" s="206"/>
      <c r="O298" s="206"/>
      <c r="P298" s="207">
        <f>P299</f>
        <v>0</v>
      </c>
      <c r="Q298" s="206"/>
      <c r="R298" s="207">
        <f>R299</f>
        <v>0</v>
      </c>
      <c r="S298" s="206"/>
      <c r="T298" s="208">
        <f>T299</f>
        <v>0</v>
      </c>
      <c r="AR298" s="201" t="s">
        <v>155</v>
      </c>
      <c r="AT298" s="209" t="s">
        <v>75</v>
      </c>
      <c r="AU298" s="209" t="s">
        <v>76</v>
      </c>
      <c r="AY298" s="201" t="s">
        <v>142</v>
      </c>
      <c r="BK298" s="210">
        <f>BK299</f>
        <v>0</v>
      </c>
    </row>
    <row r="299" s="11" customFormat="1" ht="19.92" customHeight="1">
      <c r="B299" s="200"/>
      <c r="D299" s="201" t="s">
        <v>75</v>
      </c>
      <c r="E299" s="211" t="s">
        <v>707</v>
      </c>
      <c r="F299" s="211" t="s">
        <v>708</v>
      </c>
      <c r="I299" s="203"/>
      <c r="J299" s="212">
        <f>BK299</f>
        <v>0</v>
      </c>
      <c r="L299" s="200"/>
      <c r="M299" s="205"/>
      <c r="N299" s="206"/>
      <c r="O299" s="206"/>
      <c r="P299" s="207">
        <f>SUM(P300:P301)</f>
        <v>0</v>
      </c>
      <c r="Q299" s="206"/>
      <c r="R299" s="207">
        <f>SUM(R300:R301)</f>
        <v>0</v>
      </c>
      <c r="S299" s="206"/>
      <c r="T299" s="208">
        <f>SUM(T300:T301)</f>
        <v>0</v>
      </c>
      <c r="AR299" s="201" t="s">
        <v>155</v>
      </c>
      <c r="AT299" s="209" t="s">
        <v>75</v>
      </c>
      <c r="AU299" s="209" t="s">
        <v>83</v>
      </c>
      <c r="AY299" s="201" t="s">
        <v>142</v>
      </c>
      <c r="BK299" s="210">
        <f>SUM(BK300:BK301)</f>
        <v>0</v>
      </c>
    </row>
    <row r="300" s="1" customFormat="1" ht="16.5" customHeight="1">
      <c r="B300" s="213"/>
      <c r="C300" s="214" t="s">
        <v>709</v>
      </c>
      <c r="D300" s="214" t="s">
        <v>144</v>
      </c>
      <c r="E300" s="215" t="s">
        <v>710</v>
      </c>
      <c r="F300" s="216" t="s">
        <v>711</v>
      </c>
      <c r="G300" s="217" t="s">
        <v>147</v>
      </c>
      <c r="H300" s="218">
        <v>1</v>
      </c>
      <c r="I300" s="219"/>
      <c r="J300" s="220">
        <f>ROUND(I300*H300,2)</f>
        <v>0</v>
      </c>
      <c r="K300" s="216" t="s">
        <v>5</v>
      </c>
      <c r="L300" s="48"/>
      <c r="M300" s="221" t="s">
        <v>5</v>
      </c>
      <c r="N300" s="222" t="s">
        <v>47</v>
      </c>
      <c r="O300" s="49"/>
      <c r="P300" s="223">
        <f>O300*H300</f>
        <v>0</v>
      </c>
      <c r="Q300" s="223">
        <v>0</v>
      </c>
      <c r="R300" s="223">
        <f>Q300*H300</f>
        <v>0</v>
      </c>
      <c r="S300" s="223">
        <v>0</v>
      </c>
      <c r="T300" s="224">
        <f>S300*H300</f>
        <v>0</v>
      </c>
      <c r="AR300" s="26" t="s">
        <v>712</v>
      </c>
      <c r="AT300" s="26" t="s">
        <v>144</v>
      </c>
      <c r="AU300" s="26" t="s">
        <v>88</v>
      </c>
      <c r="AY300" s="26" t="s">
        <v>142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26" t="s">
        <v>83</v>
      </c>
      <c r="BK300" s="225">
        <f>ROUND(I300*H300,2)</f>
        <v>0</v>
      </c>
      <c r="BL300" s="26" t="s">
        <v>712</v>
      </c>
      <c r="BM300" s="26" t="s">
        <v>713</v>
      </c>
    </row>
    <row r="301" s="1" customFormat="1">
      <c r="B301" s="48"/>
      <c r="D301" s="226" t="s">
        <v>149</v>
      </c>
      <c r="F301" s="227" t="s">
        <v>711</v>
      </c>
      <c r="I301" s="187"/>
      <c r="L301" s="48"/>
      <c r="M301" s="229"/>
      <c r="N301" s="230"/>
      <c r="O301" s="230"/>
      <c r="P301" s="230"/>
      <c r="Q301" s="230"/>
      <c r="R301" s="230"/>
      <c r="S301" s="230"/>
      <c r="T301" s="231"/>
      <c r="AT301" s="26" t="s">
        <v>149</v>
      </c>
      <c r="AU301" s="26" t="s">
        <v>88</v>
      </c>
    </row>
    <row r="302" s="1" customFormat="1" ht="6.96" customHeight="1">
      <c r="B302" s="69"/>
      <c r="C302" s="70"/>
      <c r="D302" s="70"/>
      <c r="E302" s="70"/>
      <c r="F302" s="70"/>
      <c r="G302" s="70"/>
      <c r="H302" s="70"/>
      <c r="I302" s="164"/>
      <c r="J302" s="70"/>
      <c r="K302" s="70"/>
      <c r="L302" s="48"/>
    </row>
  </sheetData>
  <autoFilter ref="C95:K301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4:H84"/>
    <mergeCell ref="E86:H86"/>
    <mergeCell ref="E88:H88"/>
    <mergeCell ref="G1:H1"/>
    <mergeCell ref="L2:V2"/>
  </mergeCells>
  <hyperlinks>
    <hyperlink ref="F1:G1" location="C2" display="1) Krycí list soupisu"/>
    <hyperlink ref="G1:H1" location="C58" display="2) Rekapitulace"/>
    <hyperlink ref="J1" location="C9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35"/>
      <c r="C1" s="135"/>
      <c r="D1" s="136" t="s">
        <v>1</v>
      </c>
      <c r="E1" s="135"/>
      <c r="F1" s="137" t="s">
        <v>107</v>
      </c>
      <c r="G1" s="137" t="s">
        <v>108</v>
      </c>
      <c r="H1" s="137"/>
      <c r="I1" s="138"/>
      <c r="J1" s="137" t="s">
        <v>109</v>
      </c>
      <c r="K1" s="136" t="s">
        <v>110</v>
      </c>
      <c r="L1" s="137" t="s">
        <v>111</v>
      </c>
      <c r="M1" s="137"/>
      <c r="N1" s="137"/>
      <c r="O1" s="137"/>
      <c r="P1" s="137"/>
      <c r="Q1" s="137"/>
      <c r="R1" s="137"/>
      <c r="S1" s="137"/>
      <c r="T1" s="137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102</v>
      </c>
    </row>
    <row r="3" ht="6.96" customHeight="1">
      <c r="B3" s="27"/>
      <c r="C3" s="28"/>
      <c r="D3" s="28"/>
      <c r="E3" s="28"/>
      <c r="F3" s="28"/>
      <c r="G3" s="28"/>
      <c r="H3" s="28"/>
      <c r="I3" s="139"/>
      <c r="J3" s="28"/>
      <c r="K3" s="29"/>
      <c r="AT3" s="26" t="s">
        <v>88</v>
      </c>
    </row>
    <row r="4" ht="36.96" customHeight="1">
      <c r="B4" s="30"/>
      <c r="C4" s="31"/>
      <c r="D4" s="32" t="s">
        <v>112</v>
      </c>
      <c r="E4" s="31"/>
      <c r="F4" s="31"/>
      <c r="G4" s="31"/>
      <c r="H4" s="31"/>
      <c r="I4" s="140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40"/>
      <c r="J5" s="31"/>
      <c r="K5" s="33"/>
    </row>
    <row r="6">
      <c r="B6" s="30"/>
      <c r="C6" s="31"/>
      <c r="D6" s="42" t="s">
        <v>19</v>
      </c>
      <c r="E6" s="31"/>
      <c r="F6" s="31"/>
      <c r="G6" s="31"/>
      <c r="H6" s="31"/>
      <c r="I6" s="140"/>
      <c r="J6" s="31"/>
      <c r="K6" s="33"/>
    </row>
    <row r="7" ht="16.5" customHeight="1">
      <c r="B7" s="30"/>
      <c r="C7" s="31"/>
      <c r="D7" s="31"/>
      <c r="E7" s="141" t="str">
        <f>'Rekapitulace stavby'!K6</f>
        <v>Areál nemocnice v Českém Brodě – zřízení skladu odpadů</v>
      </c>
      <c r="F7" s="42"/>
      <c r="G7" s="42"/>
      <c r="H7" s="42"/>
      <c r="I7" s="140"/>
      <c r="J7" s="31"/>
      <c r="K7" s="33"/>
    </row>
    <row r="8">
      <c r="B8" s="30"/>
      <c r="C8" s="31"/>
      <c r="D8" s="42" t="s">
        <v>113</v>
      </c>
      <c r="E8" s="31"/>
      <c r="F8" s="31"/>
      <c r="G8" s="31"/>
      <c r="H8" s="31"/>
      <c r="I8" s="140"/>
      <c r="J8" s="31"/>
      <c r="K8" s="33"/>
    </row>
    <row r="9" s="1" customFormat="1" ht="16.5" customHeight="1">
      <c r="B9" s="48"/>
      <c r="C9" s="49"/>
      <c r="D9" s="49"/>
      <c r="E9" s="141" t="s">
        <v>185</v>
      </c>
      <c r="F9" s="49"/>
      <c r="G9" s="49"/>
      <c r="H9" s="49"/>
      <c r="I9" s="142"/>
      <c r="J9" s="49"/>
      <c r="K9" s="53"/>
    </row>
    <row r="10" s="1" customFormat="1">
      <c r="B10" s="48"/>
      <c r="C10" s="49"/>
      <c r="D10" s="42" t="s">
        <v>115</v>
      </c>
      <c r="E10" s="49"/>
      <c r="F10" s="49"/>
      <c r="G10" s="49"/>
      <c r="H10" s="49"/>
      <c r="I10" s="142"/>
      <c r="J10" s="49"/>
      <c r="K10" s="53"/>
    </row>
    <row r="11" s="1" customFormat="1" ht="36.96" customHeight="1">
      <c r="B11" s="48"/>
      <c r="C11" s="49"/>
      <c r="D11" s="49"/>
      <c r="E11" s="143" t="s">
        <v>714</v>
      </c>
      <c r="F11" s="49"/>
      <c r="G11" s="49"/>
      <c r="H11" s="49"/>
      <c r="I11" s="142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42"/>
      <c r="J12" s="49"/>
      <c r="K12" s="53"/>
    </row>
    <row r="13" s="1" customFormat="1" ht="14.4" customHeight="1">
      <c r="B13" s="48"/>
      <c r="C13" s="49"/>
      <c r="D13" s="42" t="s">
        <v>21</v>
      </c>
      <c r="E13" s="49"/>
      <c r="F13" s="37" t="s">
        <v>22</v>
      </c>
      <c r="G13" s="49"/>
      <c r="H13" s="49"/>
      <c r="I13" s="144" t="s">
        <v>23</v>
      </c>
      <c r="J13" s="37" t="s">
        <v>5</v>
      </c>
      <c r="K13" s="53"/>
    </row>
    <row r="14" s="1" customFormat="1" ht="14.4" customHeight="1">
      <c r="B14" s="48"/>
      <c r="C14" s="49"/>
      <c r="D14" s="42" t="s">
        <v>24</v>
      </c>
      <c r="E14" s="49"/>
      <c r="F14" s="37" t="s">
        <v>25</v>
      </c>
      <c r="G14" s="49"/>
      <c r="H14" s="49"/>
      <c r="I14" s="144" t="s">
        <v>26</v>
      </c>
      <c r="J14" s="145" t="str">
        <f>'Rekapitulace stavby'!AN8</f>
        <v>10. 12. 2018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42"/>
      <c r="J15" s="49"/>
      <c r="K15" s="53"/>
    </row>
    <row r="16" s="1" customFormat="1" ht="14.4" customHeight="1">
      <c r="B16" s="48"/>
      <c r="C16" s="49"/>
      <c r="D16" s="42" t="s">
        <v>28</v>
      </c>
      <c r="E16" s="49"/>
      <c r="F16" s="49"/>
      <c r="G16" s="49"/>
      <c r="H16" s="49"/>
      <c r="I16" s="144" t="s">
        <v>29</v>
      </c>
      <c r="J16" s="37" t="s">
        <v>30</v>
      </c>
      <c r="K16" s="53"/>
    </row>
    <row r="17" s="1" customFormat="1" ht="18" customHeight="1">
      <c r="B17" s="48"/>
      <c r="C17" s="49"/>
      <c r="D17" s="49"/>
      <c r="E17" s="37" t="s">
        <v>31</v>
      </c>
      <c r="F17" s="49"/>
      <c r="G17" s="49"/>
      <c r="H17" s="49"/>
      <c r="I17" s="144" t="s">
        <v>32</v>
      </c>
      <c r="J17" s="37" t="s">
        <v>5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42"/>
      <c r="J18" s="49"/>
      <c r="K18" s="53"/>
    </row>
    <row r="19" s="1" customFormat="1" ht="14.4" customHeight="1">
      <c r="B19" s="48"/>
      <c r="C19" s="49"/>
      <c r="D19" s="42" t="s">
        <v>33</v>
      </c>
      <c r="E19" s="49"/>
      <c r="F19" s="49"/>
      <c r="G19" s="49"/>
      <c r="H19" s="49"/>
      <c r="I19" s="144" t="s">
        <v>29</v>
      </c>
      <c r="J19" s="37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44" t="s">
        <v>32</v>
      </c>
      <c r="J20" s="37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42"/>
      <c r="J21" s="49"/>
      <c r="K21" s="53"/>
    </row>
    <row r="22" s="1" customFormat="1" ht="14.4" customHeight="1">
      <c r="B22" s="48"/>
      <c r="C22" s="49"/>
      <c r="D22" s="42" t="s">
        <v>35</v>
      </c>
      <c r="E22" s="49"/>
      <c r="F22" s="49"/>
      <c r="G22" s="49"/>
      <c r="H22" s="49"/>
      <c r="I22" s="144" t="s">
        <v>29</v>
      </c>
      <c r="J22" s="37" t="s">
        <v>36</v>
      </c>
      <c r="K22" s="53"/>
    </row>
    <row r="23" s="1" customFormat="1" ht="18" customHeight="1">
      <c r="B23" s="48"/>
      <c r="C23" s="49"/>
      <c r="D23" s="49"/>
      <c r="E23" s="37" t="s">
        <v>37</v>
      </c>
      <c r="F23" s="49"/>
      <c r="G23" s="49"/>
      <c r="H23" s="49"/>
      <c r="I23" s="144" t="s">
        <v>32</v>
      </c>
      <c r="J23" s="37" t="s">
        <v>38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42"/>
      <c r="J24" s="49"/>
      <c r="K24" s="53"/>
    </row>
    <row r="25" s="1" customFormat="1" ht="14.4" customHeight="1">
      <c r="B25" s="48"/>
      <c r="C25" s="49"/>
      <c r="D25" s="42" t="s">
        <v>40</v>
      </c>
      <c r="E25" s="49"/>
      <c r="F25" s="49"/>
      <c r="G25" s="49"/>
      <c r="H25" s="49"/>
      <c r="I25" s="142"/>
      <c r="J25" s="49"/>
      <c r="K25" s="53"/>
    </row>
    <row r="26" s="7" customFormat="1" ht="242.25" customHeight="1">
      <c r="B26" s="146"/>
      <c r="C26" s="147"/>
      <c r="D26" s="147"/>
      <c r="E26" s="46" t="s">
        <v>715</v>
      </c>
      <c r="F26" s="46"/>
      <c r="G26" s="46"/>
      <c r="H26" s="46"/>
      <c r="I26" s="148"/>
      <c r="J26" s="147"/>
      <c r="K26" s="14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42"/>
      <c r="J27" s="49"/>
      <c r="K27" s="53"/>
    </row>
    <row r="28" s="1" customFormat="1" ht="6.96" customHeight="1">
      <c r="B28" s="48"/>
      <c r="C28" s="49"/>
      <c r="D28" s="84"/>
      <c r="E28" s="84"/>
      <c r="F28" s="84"/>
      <c r="G28" s="84"/>
      <c r="H28" s="84"/>
      <c r="I28" s="150"/>
      <c r="J28" s="84"/>
      <c r="K28" s="151"/>
    </row>
    <row r="29" s="1" customFormat="1" ht="25.44" customHeight="1">
      <c r="B29" s="48"/>
      <c r="C29" s="49"/>
      <c r="D29" s="152" t="s">
        <v>42</v>
      </c>
      <c r="E29" s="49"/>
      <c r="F29" s="49"/>
      <c r="G29" s="49"/>
      <c r="H29" s="49"/>
      <c r="I29" s="142"/>
      <c r="J29" s="153">
        <f>ROUND(J85,2)</f>
        <v>0</v>
      </c>
      <c r="K29" s="53"/>
    </row>
    <row r="30" s="1" customFormat="1" ht="6.96" customHeight="1">
      <c r="B30" s="48"/>
      <c r="C30" s="49"/>
      <c r="D30" s="84"/>
      <c r="E30" s="84"/>
      <c r="F30" s="84"/>
      <c r="G30" s="84"/>
      <c r="H30" s="84"/>
      <c r="I30" s="150"/>
      <c r="J30" s="84"/>
      <c r="K30" s="151"/>
    </row>
    <row r="31" s="1" customFormat="1" ht="14.4" customHeight="1">
      <c r="B31" s="48"/>
      <c r="C31" s="49"/>
      <c r="D31" s="49"/>
      <c r="E31" s="49"/>
      <c r="F31" s="54" t="s">
        <v>44</v>
      </c>
      <c r="G31" s="49"/>
      <c r="H31" s="49"/>
      <c r="I31" s="154" t="s">
        <v>43</v>
      </c>
      <c r="J31" s="54" t="s">
        <v>45</v>
      </c>
      <c r="K31" s="53"/>
    </row>
    <row r="32" s="1" customFormat="1" ht="14.4" customHeight="1">
      <c r="B32" s="48"/>
      <c r="C32" s="49"/>
      <c r="D32" s="57" t="s">
        <v>46</v>
      </c>
      <c r="E32" s="57" t="s">
        <v>47</v>
      </c>
      <c r="F32" s="155">
        <f>ROUND(SUM(BE85:BE136), 2)</f>
        <v>0</v>
      </c>
      <c r="G32" s="49"/>
      <c r="H32" s="49"/>
      <c r="I32" s="156">
        <v>0.20999999999999999</v>
      </c>
      <c r="J32" s="155">
        <f>ROUND(ROUND((SUM(BE85:BE136)), 2)*I32, 2)</f>
        <v>0</v>
      </c>
      <c r="K32" s="53"/>
    </row>
    <row r="33" s="1" customFormat="1" ht="14.4" customHeight="1">
      <c r="B33" s="48"/>
      <c r="C33" s="49"/>
      <c r="D33" s="49"/>
      <c r="E33" s="57" t="s">
        <v>48</v>
      </c>
      <c r="F33" s="155">
        <f>ROUND(SUM(BF85:BF136), 2)</f>
        <v>0</v>
      </c>
      <c r="G33" s="49"/>
      <c r="H33" s="49"/>
      <c r="I33" s="156">
        <v>0.14999999999999999</v>
      </c>
      <c r="J33" s="155">
        <f>ROUND(ROUND((SUM(BF85:BF136)),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49</v>
      </c>
      <c r="F34" s="155">
        <f>ROUND(SUM(BG85:BG136), 2)</f>
        <v>0</v>
      </c>
      <c r="G34" s="49"/>
      <c r="H34" s="49"/>
      <c r="I34" s="156">
        <v>0.20999999999999999</v>
      </c>
      <c r="J34" s="155">
        <v>0</v>
      </c>
      <c r="K34" s="53"/>
    </row>
    <row r="35" hidden="1" s="1" customFormat="1" ht="14.4" customHeight="1">
      <c r="B35" s="48"/>
      <c r="C35" s="49"/>
      <c r="D35" s="49"/>
      <c r="E35" s="57" t="s">
        <v>50</v>
      </c>
      <c r="F35" s="155">
        <f>ROUND(SUM(BH85:BH136), 2)</f>
        <v>0</v>
      </c>
      <c r="G35" s="49"/>
      <c r="H35" s="49"/>
      <c r="I35" s="156">
        <v>0.14999999999999999</v>
      </c>
      <c r="J35" s="155">
        <v>0</v>
      </c>
      <c r="K35" s="53"/>
    </row>
    <row r="36" hidden="1" s="1" customFormat="1" ht="14.4" customHeight="1">
      <c r="B36" s="48"/>
      <c r="C36" s="49"/>
      <c r="D36" s="49"/>
      <c r="E36" s="57" t="s">
        <v>51</v>
      </c>
      <c r="F36" s="155">
        <f>ROUND(SUM(BI85:BI136), 2)</f>
        <v>0</v>
      </c>
      <c r="G36" s="49"/>
      <c r="H36" s="49"/>
      <c r="I36" s="156">
        <v>0</v>
      </c>
      <c r="J36" s="155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42"/>
      <c r="J37" s="49"/>
      <c r="K37" s="53"/>
    </row>
    <row r="38" s="1" customFormat="1" ht="25.44" customHeight="1">
      <c r="B38" s="48"/>
      <c r="C38" s="157"/>
      <c r="D38" s="158" t="s">
        <v>52</v>
      </c>
      <c r="E38" s="90"/>
      <c r="F38" s="90"/>
      <c r="G38" s="159" t="s">
        <v>53</v>
      </c>
      <c r="H38" s="160" t="s">
        <v>54</v>
      </c>
      <c r="I38" s="161"/>
      <c r="J38" s="162">
        <f>SUM(J29:J36)</f>
        <v>0</v>
      </c>
      <c r="K38" s="163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64"/>
      <c r="J39" s="70"/>
      <c r="K39" s="71"/>
    </row>
    <row r="43" s="1" customFormat="1" ht="6.96" customHeight="1">
      <c r="B43" s="72"/>
      <c r="C43" s="73"/>
      <c r="D43" s="73"/>
      <c r="E43" s="73"/>
      <c r="F43" s="73"/>
      <c r="G43" s="73"/>
      <c r="H43" s="73"/>
      <c r="I43" s="165"/>
      <c r="J43" s="73"/>
      <c r="K43" s="166"/>
    </row>
    <row r="44" s="1" customFormat="1" ht="36.96" customHeight="1">
      <c r="B44" s="48"/>
      <c r="C44" s="32" t="s">
        <v>118</v>
      </c>
      <c r="D44" s="49"/>
      <c r="E44" s="49"/>
      <c r="F44" s="49"/>
      <c r="G44" s="49"/>
      <c r="H44" s="49"/>
      <c r="I44" s="142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42"/>
      <c r="J45" s="49"/>
      <c r="K45" s="53"/>
    </row>
    <row r="46" s="1" customFormat="1" ht="14.4" customHeight="1">
      <c r="B46" s="48"/>
      <c r="C46" s="42" t="s">
        <v>19</v>
      </c>
      <c r="D46" s="49"/>
      <c r="E46" s="49"/>
      <c r="F46" s="49"/>
      <c r="G46" s="49"/>
      <c r="H46" s="49"/>
      <c r="I46" s="142"/>
      <c r="J46" s="49"/>
      <c r="K46" s="53"/>
    </row>
    <row r="47" s="1" customFormat="1" ht="16.5" customHeight="1">
      <c r="B47" s="48"/>
      <c r="C47" s="49"/>
      <c r="D47" s="49"/>
      <c r="E47" s="141" t="str">
        <f>E7</f>
        <v>Areál nemocnice v Českém Brodě – zřízení skladu odpadů</v>
      </c>
      <c r="F47" s="42"/>
      <c r="G47" s="42"/>
      <c r="H47" s="42"/>
      <c r="I47" s="142"/>
      <c r="J47" s="49"/>
      <c r="K47" s="53"/>
    </row>
    <row r="48">
      <c r="B48" s="30"/>
      <c r="C48" s="42" t="s">
        <v>113</v>
      </c>
      <c r="D48" s="31"/>
      <c r="E48" s="31"/>
      <c r="F48" s="31"/>
      <c r="G48" s="31"/>
      <c r="H48" s="31"/>
      <c r="I48" s="140"/>
      <c r="J48" s="31"/>
      <c r="K48" s="33"/>
    </row>
    <row r="49" s="1" customFormat="1" ht="16.5" customHeight="1">
      <c r="B49" s="48"/>
      <c r="C49" s="49"/>
      <c r="D49" s="49"/>
      <c r="E49" s="141" t="s">
        <v>185</v>
      </c>
      <c r="F49" s="49"/>
      <c r="G49" s="49"/>
      <c r="H49" s="49"/>
      <c r="I49" s="142"/>
      <c r="J49" s="49"/>
      <c r="K49" s="53"/>
    </row>
    <row r="50" s="1" customFormat="1" ht="14.4" customHeight="1">
      <c r="B50" s="48"/>
      <c r="C50" s="42" t="s">
        <v>115</v>
      </c>
      <c r="D50" s="49"/>
      <c r="E50" s="49"/>
      <c r="F50" s="49"/>
      <c r="G50" s="49"/>
      <c r="H50" s="49"/>
      <c r="I50" s="142"/>
      <c r="J50" s="49"/>
      <c r="K50" s="53"/>
    </row>
    <row r="51" s="1" customFormat="1" ht="17.25" customHeight="1">
      <c r="B51" s="48"/>
      <c r="C51" s="49"/>
      <c r="D51" s="49"/>
      <c r="E51" s="143" t="str">
        <f>E11</f>
        <v>01_03 - Zařízení vzduchotechniky</v>
      </c>
      <c r="F51" s="49"/>
      <c r="G51" s="49"/>
      <c r="H51" s="49"/>
      <c r="I51" s="142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42"/>
      <c r="J52" s="49"/>
      <c r="K52" s="53"/>
    </row>
    <row r="53" s="1" customFormat="1" ht="18" customHeight="1">
      <c r="B53" s="48"/>
      <c r="C53" s="42" t="s">
        <v>24</v>
      </c>
      <c r="D53" s="49"/>
      <c r="E53" s="49"/>
      <c r="F53" s="37" t="str">
        <f>F14</f>
        <v>Český Brod, ul. Žižkova, areál nemocnice</v>
      </c>
      <c r="G53" s="49"/>
      <c r="H53" s="49"/>
      <c r="I53" s="144" t="s">
        <v>26</v>
      </c>
      <c r="J53" s="145" t="str">
        <f>IF(J14="","",J14)</f>
        <v>10. 12. 2018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42"/>
      <c r="J54" s="49"/>
      <c r="K54" s="53"/>
    </row>
    <row r="55" s="1" customFormat="1">
      <c r="B55" s="48"/>
      <c r="C55" s="42" t="s">
        <v>28</v>
      </c>
      <c r="D55" s="49"/>
      <c r="E55" s="49"/>
      <c r="F55" s="37" t="str">
        <f>E17</f>
        <v>město Český Brod</v>
      </c>
      <c r="G55" s="49"/>
      <c r="H55" s="49"/>
      <c r="I55" s="144" t="s">
        <v>35</v>
      </c>
      <c r="J55" s="46" t="str">
        <f>E23</f>
        <v>PROJEKT CENTRUM NOVA s.r.o.</v>
      </c>
      <c r="K55" s="53"/>
    </row>
    <row r="56" s="1" customFormat="1" ht="14.4" customHeight="1">
      <c r="B56" s="48"/>
      <c r="C56" s="42" t="s">
        <v>33</v>
      </c>
      <c r="D56" s="49"/>
      <c r="E56" s="49"/>
      <c r="F56" s="37" t="str">
        <f>IF(E20="","",E20)</f>
        <v/>
      </c>
      <c r="G56" s="49"/>
      <c r="H56" s="49"/>
      <c r="I56" s="142"/>
      <c r="J56" s="167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42"/>
      <c r="J57" s="49"/>
      <c r="K57" s="53"/>
    </row>
    <row r="58" s="1" customFormat="1" ht="29.28" customHeight="1">
      <c r="B58" s="48"/>
      <c r="C58" s="168" t="s">
        <v>119</v>
      </c>
      <c r="D58" s="157"/>
      <c r="E58" s="157"/>
      <c r="F58" s="157"/>
      <c r="G58" s="157"/>
      <c r="H58" s="157"/>
      <c r="I58" s="169"/>
      <c r="J58" s="170" t="s">
        <v>120</v>
      </c>
      <c r="K58" s="171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42"/>
      <c r="J59" s="49"/>
      <c r="K59" s="53"/>
    </row>
    <row r="60" s="1" customFormat="1" ht="29.28" customHeight="1">
      <c r="B60" s="48"/>
      <c r="C60" s="172" t="s">
        <v>121</v>
      </c>
      <c r="D60" s="49"/>
      <c r="E60" s="49"/>
      <c r="F60" s="49"/>
      <c r="G60" s="49"/>
      <c r="H60" s="49"/>
      <c r="I60" s="142"/>
      <c r="J60" s="153">
        <f>J85</f>
        <v>0</v>
      </c>
      <c r="K60" s="53"/>
      <c r="AU60" s="26" t="s">
        <v>122</v>
      </c>
    </row>
    <row r="61" s="8" customFormat="1" ht="24.96" customHeight="1">
      <c r="B61" s="173"/>
      <c r="C61" s="174"/>
      <c r="D61" s="175" t="s">
        <v>194</v>
      </c>
      <c r="E61" s="176"/>
      <c r="F61" s="176"/>
      <c r="G61" s="176"/>
      <c r="H61" s="176"/>
      <c r="I61" s="177"/>
      <c r="J61" s="178">
        <f>J86</f>
        <v>0</v>
      </c>
      <c r="K61" s="179"/>
    </row>
    <row r="62" s="9" customFormat="1" ht="19.92" customHeight="1">
      <c r="B62" s="180"/>
      <c r="C62" s="181"/>
      <c r="D62" s="182" t="s">
        <v>716</v>
      </c>
      <c r="E62" s="183"/>
      <c r="F62" s="183"/>
      <c r="G62" s="183"/>
      <c r="H62" s="183"/>
      <c r="I62" s="184"/>
      <c r="J62" s="185">
        <f>J87</f>
        <v>0</v>
      </c>
      <c r="K62" s="186"/>
    </row>
    <row r="63" s="9" customFormat="1" ht="19.92" customHeight="1">
      <c r="B63" s="180"/>
      <c r="C63" s="181"/>
      <c r="D63" s="182" t="s">
        <v>717</v>
      </c>
      <c r="E63" s="183"/>
      <c r="F63" s="183"/>
      <c r="G63" s="183"/>
      <c r="H63" s="183"/>
      <c r="I63" s="184"/>
      <c r="J63" s="185">
        <f>J127</f>
        <v>0</v>
      </c>
      <c r="K63" s="186"/>
    </row>
    <row r="64" s="1" customFormat="1" ht="21.84" customHeight="1">
      <c r="B64" s="48"/>
      <c r="C64" s="49"/>
      <c r="D64" s="49"/>
      <c r="E64" s="49"/>
      <c r="F64" s="49"/>
      <c r="G64" s="49"/>
      <c r="H64" s="49"/>
      <c r="I64" s="142"/>
      <c r="J64" s="49"/>
      <c r="K64" s="53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4"/>
      <c r="J65" s="70"/>
      <c r="K65" s="71"/>
    </row>
    <row r="69" s="1" customFormat="1" ht="6.96" customHeight="1">
      <c r="B69" s="72"/>
      <c r="C69" s="73"/>
      <c r="D69" s="73"/>
      <c r="E69" s="73"/>
      <c r="F69" s="73"/>
      <c r="G69" s="73"/>
      <c r="H69" s="73"/>
      <c r="I69" s="165"/>
      <c r="J69" s="73"/>
      <c r="K69" s="73"/>
      <c r="L69" s="48"/>
    </row>
    <row r="70" s="1" customFormat="1" ht="36.96" customHeight="1">
      <c r="B70" s="48"/>
      <c r="C70" s="74" t="s">
        <v>125</v>
      </c>
      <c r="I70" s="187"/>
      <c r="L70" s="48"/>
    </row>
    <row r="71" s="1" customFormat="1" ht="6.96" customHeight="1">
      <c r="B71" s="48"/>
      <c r="I71" s="187"/>
      <c r="L71" s="48"/>
    </row>
    <row r="72" s="1" customFormat="1" ht="14.4" customHeight="1">
      <c r="B72" s="48"/>
      <c r="C72" s="76" t="s">
        <v>19</v>
      </c>
      <c r="I72" s="187"/>
      <c r="L72" s="48"/>
    </row>
    <row r="73" s="1" customFormat="1" ht="16.5" customHeight="1">
      <c r="B73" s="48"/>
      <c r="E73" s="188" t="str">
        <f>E7</f>
        <v>Areál nemocnice v Českém Brodě – zřízení skladu odpadů</v>
      </c>
      <c r="F73" s="76"/>
      <c r="G73" s="76"/>
      <c r="H73" s="76"/>
      <c r="I73" s="187"/>
      <c r="L73" s="48"/>
    </row>
    <row r="74">
      <c r="B74" s="30"/>
      <c r="C74" s="76" t="s">
        <v>113</v>
      </c>
      <c r="L74" s="30"/>
    </row>
    <row r="75" s="1" customFormat="1" ht="16.5" customHeight="1">
      <c r="B75" s="48"/>
      <c r="E75" s="188" t="s">
        <v>185</v>
      </c>
      <c r="F75" s="1"/>
      <c r="G75" s="1"/>
      <c r="H75" s="1"/>
      <c r="I75" s="187"/>
      <c r="L75" s="48"/>
    </row>
    <row r="76" s="1" customFormat="1" ht="14.4" customHeight="1">
      <c r="B76" s="48"/>
      <c r="C76" s="76" t="s">
        <v>115</v>
      </c>
      <c r="I76" s="187"/>
      <c r="L76" s="48"/>
    </row>
    <row r="77" s="1" customFormat="1" ht="17.25" customHeight="1">
      <c r="B77" s="48"/>
      <c r="E77" s="79" t="str">
        <f>E11</f>
        <v>01_03 - Zařízení vzduchotechniky</v>
      </c>
      <c r="F77" s="1"/>
      <c r="G77" s="1"/>
      <c r="H77" s="1"/>
      <c r="I77" s="187"/>
      <c r="L77" s="48"/>
    </row>
    <row r="78" s="1" customFormat="1" ht="6.96" customHeight="1">
      <c r="B78" s="48"/>
      <c r="I78" s="187"/>
      <c r="L78" s="48"/>
    </row>
    <row r="79" s="1" customFormat="1" ht="18" customHeight="1">
      <c r="B79" s="48"/>
      <c r="C79" s="76" t="s">
        <v>24</v>
      </c>
      <c r="F79" s="189" t="str">
        <f>F14</f>
        <v>Český Brod, ul. Žižkova, areál nemocnice</v>
      </c>
      <c r="I79" s="190" t="s">
        <v>26</v>
      </c>
      <c r="J79" s="81" t="str">
        <f>IF(J14="","",J14)</f>
        <v>10. 12. 2018</v>
      </c>
      <c r="L79" s="48"/>
    </row>
    <row r="80" s="1" customFormat="1" ht="6.96" customHeight="1">
      <c r="B80" s="48"/>
      <c r="I80" s="187"/>
      <c r="L80" s="48"/>
    </row>
    <row r="81" s="1" customFormat="1">
      <c r="B81" s="48"/>
      <c r="C81" s="76" t="s">
        <v>28</v>
      </c>
      <c r="F81" s="189" t="str">
        <f>E17</f>
        <v>město Český Brod</v>
      </c>
      <c r="I81" s="190" t="s">
        <v>35</v>
      </c>
      <c r="J81" s="189" t="str">
        <f>E23</f>
        <v>PROJEKT CENTRUM NOVA s.r.o.</v>
      </c>
      <c r="L81" s="48"/>
    </row>
    <row r="82" s="1" customFormat="1" ht="14.4" customHeight="1">
      <c r="B82" s="48"/>
      <c r="C82" s="76" t="s">
        <v>33</v>
      </c>
      <c r="F82" s="189" t="str">
        <f>IF(E20="","",E20)</f>
        <v/>
      </c>
      <c r="I82" s="187"/>
      <c r="L82" s="48"/>
    </row>
    <row r="83" s="1" customFormat="1" ht="10.32" customHeight="1">
      <c r="B83" s="48"/>
      <c r="I83" s="187"/>
      <c r="L83" s="48"/>
    </row>
    <row r="84" s="10" customFormat="1" ht="29.28" customHeight="1">
      <c r="B84" s="191"/>
      <c r="C84" s="192" t="s">
        <v>126</v>
      </c>
      <c r="D84" s="193" t="s">
        <v>61</v>
      </c>
      <c r="E84" s="193" t="s">
        <v>57</v>
      </c>
      <c r="F84" s="193" t="s">
        <v>127</v>
      </c>
      <c r="G84" s="193" t="s">
        <v>128</v>
      </c>
      <c r="H84" s="193" t="s">
        <v>129</v>
      </c>
      <c r="I84" s="194" t="s">
        <v>130</v>
      </c>
      <c r="J84" s="193" t="s">
        <v>120</v>
      </c>
      <c r="K84" s="195" t="s">
        <v>131</v>
      </c>
      <c r="L84" s="191"/>
      <c r="M84" s="94" t="s">
        <v>132</v>
      </c>
      <c r="N84" s="95" t="s">
        <v>46</v>
      </c>
      <c r="O84" s="95" t="s">
        <v>133</v>
      </c>
      <c r="P84" s="95" t="s">
        <v>134</v>
      </c>
      <c r="Q84" s="95" t="s">
        <v>135</v>
      </c>
      <c r="R84" s="95" t="s">
        <v>136</v>
      </c>
      <c r="S84" s="95" t="s">
        <v>137</v>
      </c>
      <c r="T84" s="96" t="s">
        <v>138</v>
      </c>
    </row>
    <row r="85" s="1" customFormat="1" ht="29.28" customHeight="1">
      <c r="B85" s="48"/>
      <c r="C85" s="98" t="s">
        <v>121</v>
      </c>
      <c r="I85" s="187"/>
      <c r="J85" s="196">
        <f>BK85</f>
        <v>0</v>
      </c>
      <c r="L85" s="48"/>
      <c r="M85" s="97"/>
      <c r="N85" s="84"/>
      <c r="O85" s="84"/>
      <c r="P85" s="197">
        <f>P86</f>
        <v>0</v>
      </c>
      <c r="Q85" s="84"/>
      <c r="R85" s="197">
        <f>R86</f>
        <v>0.70984387999999998</v>
      </c>
      <c r="S85" s="84"/>
      <c r="T85" s="198">
        <f>T86</f>
        <v>0</v>
      </c>
      <c r="AT85" s="26" t="s">
        <v>75</v>
      </c>
      <c r="AU85" s="26" t="s">
        <v>122</v>
      </c>
      <c r="BK85" s="199">
        <f>BK86</f>
        <v>0</v>
      </c>
    </row>
    <row r="86" s="11" customFormat="1" ht="37.44001" customHeight="1">
      <c r="B86" s="200"/>
      <c r="D86" s="201" t="s">
        <v>75</v>
      </c>
      <c r="E86" s="202" t="s">
        <v>425</v>
      </c>
      <c r="F86" s="202" t="s">
        <v>426</v>
      </c>
      <c r="I86" s="203"/>
      <c r="J86" s="204">
        <f>BK86</f>
        <v>0</v>
      </c>
      <c r="L86" s="200"/>
      <c r="M86" s="205"/>
      <c r="N86" s="206"/>
      <c r="O86" s="206"/>
      <c r="P86" s="207">
        <f>P87+P127</f>
        <v>0</v>
      </c>
      <c r="Q86" s="206"/>
      <c r="R86" s="207">
        <f>R87+R127</f>
        <v>0.70984387999999998</v>
      </c>
      <c r="S86" s="206"/>
      <c r="T86" s="208">
        <f>T87+T127</f>
        <v>0</v>
      </c>
      <c r="AR86" s="201" t="s">
        <v>88</v>
      </c>
      <c r="AT86" s="209" t="s">
        <v>75</v>
      </c>
      <c r="AU86" s="209" t="s">
        <v>76</v>
      </c>
      <c r="AY86" s="201" t="s">
        <v>142</v>
      </c>
      <c r="BK86" s="210">
        <f>BK87+BK127</f>
        <v>0</v>
      </c>
    </row>
    <row r="87" s="11" customFormat="1" ht="19.92" customHeight="1">
      <c r="B87" s="200"/>
      <c r="D87" s="201" t="s">
        <v>75</v>
      </c>
      <c r="E87" s="211" t="s">
        <v>718</v>
      </c>
      <c r="F87" s="211" t="s">
        <v>719</v>
      </c>
      <c r="I87" s="203"/>
      <c r="J87" s="212">
        <f>BK87</f>
        <v>0</v>
      </c>
      <c r="L87" s="200"/>
      <c r="M87" s="205"/>
      <c r="N87" s="206"/>
      <c r="O87" s="206"/>
      <c r="P87" s="207">
        <f>SUM(P88:P126)</f>
        <v>0</v>
      </c>
      <c r="Q87" s="206"/>
      <c r="R87" s="207">
        <f>SUM(R88:R126)</f>
        <v>0.50984388000000003</v>
      </c>
      <c r="S87" s="206"/>
      <c r="T87" s="208">
        <f>SUM(T88:T126)</f>
        <v>0</v>
      </c>
      <c r="AR87" s="201" t="s">
        <v>88</v>
      </c>
      <c r="AT87" s="209" t="s">
        <v>75</v>
      </c>
      <c r="AU87" s="209" t="s">
        <v>83</v>
      </c>
      <c r="AY87" s="201" t="s">
        <v>142</v>
      </c>
      <c r="BK87" s="210">
        <f>SUM(BK88:BK126)</f>
        <v>0</v>
      </c>
    </row>
    <row r="88" s="1" customFormat="1" ht="16.5" customHeight="1">
      <c r="B88" s="213"/>
      <c r="C88" s="214" t="s">
        <v>83</v>
      </c>
      <c r="D88" s="214" t="s">
        <v>144</v>
      </c>
      <c r="E88" s="215" t="s">
        <v>720</v>
      </c>
      <c r="F88" s="216" t="s">
        <v>721</v>
      </c>
      <c r="G88" s="217" t="s">
        <v>581</v>
      </c>
      <c r="H88" s="218">
        <v>1</v>
      </c>
      <c r="I88" s="219"/>
      <c r="J88" s="220">
        <f>ROUND(I88*H88,2)</f>
        <v>0</v>
      </c>
      <c r="K88" s="216" t="s">
        <v>202</v>
      </c>
      <c r="L88" s="48"/>
      <c r="M88" s="221" t="s">
        <v>5</v>
      </c>
      <c r="N88" s="222" t="s">
        <v>47</v>
      </c>
      <c r="O88" s="49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AR88" s="26" t="s">
        <v>315</v>
      </c>
      <c r="AT88" s="26" t="s">
        <v>144</v>
      </c>
      <c r="AU88" s="26" t="s">
        <v>88</v>
      </c>
      <c r="AY88" s="26" t="s">
        <v>142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26" t="s">
        <v>83</v>
      </c>
      <c r="BK88" s="225">
        <f>ROUND(I88*H88,2)</f>
        <v>0</v>
      </c>
      <c r="BL88" s="26" t="s">
        <v>315</v>
      </c>
      <c r="BM88" s="26" t="s">
        <v>722</v>
      </c>
    </row>
    <row r="89" s="1" customFormat="1">
      <c r="B89" s="48"/>
      <c r="D89" s="226" t="s">
        <v>149</v>
      </c>
      <c r="F89" s="227" t="s">
        <v>723</v>
      </c>
      <c r="I89" s="187"/>
      <c r="L89" s="48"/>
      <c r="M89" s="228"/>
      <c r="N89" s="49"/>
      <c r="O89" s="49"/>
      <c r="P89" s="49"/>
      <c r="Q89" s="49"/>
      <c r="R89" s="49"/>
      <c r="S89" s="49"/>
      <c r="T89" s="87"/>
      <c r="AT89" s="26" t="s">
        <v>149</v>
      </c>
      <c r="AU89" s="26" t="s">
        <v>88</v>
      </c>
    </row>
    <row r="90" s="1" customFormat="1" ht="16.5" customHeight="1">
      <c r="B90" s="213"/>
      <c r="C90" s="255" t="s">
        <v>88</v>
      </c>
      <c r="D90" s="255" t="s">
        <v>231</v>
      </c>
      <c r="E90" s="256" t="s">
        <v>724</v>
      </c>
      <c r="F90" s="257" t="s">
        <v>725</v>
      </c>
      <c r="G90" s="258" t="s">
        <v>581</v>
      </c>
      <c r="H90" s="259">
        <v>2</v>
      </c>
      <c r="I90" s="260"/>
      <c r="J90" s="261">
        <f>ROUND(I90*H90,2)</f>
        <v>0</v>
      </c>
      <c r="K90" s="257" t="s">
        <v>5</v>
      </c>
      <c r="L90" s="262"/>
      <c r="M90" s="263" t="s">
        <v>5</v>
      </c>
      <c r="N90" s="264" t="s">
        <v>47</v>
      </c>
      <c r="O90" s="49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AR90" s="26" t="s">
        <v>619</v>
      </c>
      <c r="AT90" s="26" t="s">
        <v>231</v>
      </c>
      <c r="AU90" s="26" t="s">
        <v>88</v>
      </c>
      <c r="AY90" s="26" t="s">
        <v>142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26" t="s">
        <v>83</v>
      </c>
      <c r="BK90" s="225">
        <f>ROUND(I90*H90,2)</f>
        <v>0</v>
      </c>
      <c r="BL90" s="26" t="s">
        <v>315</v>
      </c>
      <c r="BM90" s="26" t="s">
        <v>726</v>
      </c>
    </row>
    <row r="91" s="1" customFormat="1">
      <c r="B91" s="48"/>
      <c r="D91" s="226" t="s">
        <v>149</v>
      </c>
      <c r="F91" s="227" t="s">
        <v>727</v>
      </c>
      <c r="I91" s="187"/>
      <c r="L91" s="48"/>
      <c r="M91" s="228"/>
      <c r="N91" s="49"/>
      <c r="O91" s="49"/>
      <c r="P91" s="49"/>
      <c r="Q91" s="49"/>
      <c r="R91" s="49"/>
      <c r="S91" s="49"/>
      <c r="T91" s="87"/>
      <c r="AT91" s="26" t="s">
        <v>149</v>
      </c>
      <c r="AU91" s="26" t="s">
        <v>88</v>
      </c>
    </row>
    <row r="92" s="1" customFormat="1" ht="16.5" customHeight="1">
      <c r="B92" s="213"/>
      <c r="C92" s="214" t="s">
        <v>155</v>
      </c>
      <c r="D92" s="214" t="s">
        <v>144</v>
      </c>
      <c r="E92" s="215" t="s">
        <v>728</v>
      </c>
      <c r="F92" s="216" t="s">
        <v>729</v>
      </c>
      <c r="G92" s="217" t="s">
        <v>581</v>
      </c>
      <c r="H92" s="218">
        <v>2</v>
      </c>
      <c r="I92" s="219"/>
      <c r="J92" s="220">
        <f>ROUND(I92*H92,2)</f>
        <v>0</v>
      </c>
      <c r="K92" s="216" t="s">
        <v>202</v>
      </c>
      <c r="L92" s="48"/>
      <c r="M92" s="221" t="s">
        <v>5</v>
      </c>
      <c r="N92" s="222" t="s">
        <v>47</v>
      </c>
      <c r="O92" s="49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AR92" s="26" t="s">
        <v>315</v>
      </c>
      <c r="AT92" s="26" t="s">
        <v>144</v>
      </c>
      <c r="AU92" s="26" t="s">
        <v>88</v>
      </c>
      <c r="AY92" s="26" t="s">
        <v>142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26" t="s">
        <v>83</v>
      </c>
      <c r="BK92" s="225">
        <f>ROUND(I92*H92,2)</f>
        <v>0</v>
      </c>
      <c r="BL92" s="26" t="s">
        <v>315</v>
      </c>
      <c r="BM92" s="26" t="s">
        <v>730</v>
      </c>
    </row>
    <row r="93" s="1" customFormat="1">
      <c r="B93" s="48"/>
      <c r="D93" s="226" t="s">
        <v>149</v>
      </c>
      <c r="F93" s="227" t="s">
        <v>731</v>
      </c>
      <c r="I93" s="187"/>
      <c r="L93" s="48"/>
      <c r="M93" s="228"/>
      <c r="N93" s="49"/>
      <c r="O93" s="49"/>
      <c r="P93" s="49"/>
      <c r="Q93" s="49"/>
      <c r="R93" s="49"/>
      <c r="S93" s="49"/>
      <c r="T93" s="87"/>
      <c r="AT93" s="26" t="s">
        <v>149</v>
      </c>
      <c r="AU93" s="26" t="s">
        <v>88</v>
      </c>
    </row>
    <row r="94" s="1" customFormat="1" ht="16.5" customHeight="1">
      <c r="B94" s="213"/>
      <c r="C94" s="255" t="s">
        <v>141</v>
      </c>
      <c r="D94" s="255" t="s">
        <v>231</v>
      </c>
      <c r="E94" s="256" t="s">
        <v>732</v>
      </c>
      <c r="F94" s="257" t="s">
        <v>733</v>
      </c>
      <c r="G94" s="258" t="s">
        <v>581</v>
      </c>
      <c r="H94" s="259">
        <v>2</v>
      </c>
      <c r="I94" s="260"/>
      <c r="J94" s="261">
        <f>ROUND(I94*H94,2)</f>
        <v>0</v>
      </c>
      <c r="K94" s="257" t="s">
        <v>5</v>
      </c>
      <c r="L94" s="262"/>
      <c r="M94" s="263" t="s">
        <v>5</v>
      </c>
      <c r="N94" s="264" t="s">
        <v>47</v>
      </c>
      <c r="O94" s="49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AR94" s="26" t="s">
        <v>619</v>
      </c>
      <c r="AT94" s="26" t="s">
        <v>231</v>
      </c>
      <c r="AU94" s="26" t="s">
        <v>88</v>
      </c>
      <c r="AY94" s="26" t="s">
        <v>142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26" t="s">
        <v>83</v>
      </c>
      <c r="BK94" s="225">
        <f>ROUND(I94*H94,2)</f>
        <v>0</v>
      </c>
      <c r="BL94" s="26" t="s">
        <v>315</v>
      </c>
      <c r="BM94" s="26" t="s">
        <v>734</v>
      </c>
    </row>
    <row r="95" s="1" customFormat="1">
      <c r="B95" s="48"/>
      <c r="D95" s="226" t="s">
        <v>149</v>
      </c>
      <c r="F95" s="227" t="s">
        <v>735</v>
      </c>
      <c r="I95" s="187"/>
      <c r="L95" s="48"/>
      <c r="M95" s="228"/>
      <c r="N95" s="49"/>
      <c r="O95" s="49"/>
      <c r="P95" s="49"/>
      <c r="Q95" s="49"/>
      <c r="R95" s="49"/>
      <c r="S95" s="49"/>
      <c r="T95" s="87"/>
      <c r="AT95" s="26" t="s">
        <v>149</v>
      </c>
      <c r="AU95" s="26" t="s">
        <v>88</v>
      </c>
    </row>
    <row r="96" s="1" customFormat="1" ht="16.5" customHeight="1">
      <c r="B96" s="213"/>
      <c r="C96" s="214" t="s">
        <v>164</v>
      </c>
      <c r="D96" s="214" t="s">
        <v>144</v>
      </c>
      <c r="E96" s="215" t="s">
        <v>736</v>
      </c>
      <c r="F96" s="216" t="s">
        <v>737</v>
      </c>
      <c r="G96" s="217" t="s">
        <v>581</v>
      </c>
      <c r="H96" s="218">
        <v>2</v>
      </c>
      <c r="I96" s="219"/>
      <c r="J96" s="220">
        <f>ROUND(I96*H96,2)</f>
        <v>0</v>
      </c>
      <c r="K96" s="216" t="s">
        <v>202</v>
      </c>
      <c r="L96" s="48"/>
      <c r="M96" s="221" t="s">
        <v>5</v>
      </c>
      <c r="N96" s="222" t="s">
        <v>47</v>
      </c>
      <c r="O96" s="49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AR96" s="26" t="s">
        <v>315</v>
      </c>
      <c r="AT96" s="26" t="s">
        <v>144</v>
      </c>
      <c r="AU96" s="26" t="s">
        <v>88</v>
      </c>
      <c r="AY96" s="26" t="s">
        <v>142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26" t="s">
        <v>83</v>
      </c>
      <c r="BK96" s="225">
        <f>ROUND(I96*H96,2)</f>
        <v>0</v>
      </c>
      <c r="BL96" s="26" t="s">
        <v>315</v>
      </c>
      <c r="BM96" s="26" t="s">
        <v>738</v>
      </c>
    </row>
    <row r="97" s="1" customFormat="1">
      <c r="B97" s="48"/>
      <c r="D97" s="226" t="s">
        <v>149</v>
      </c>
      <c r="F97" s="227" t="s">
        <v>739</v>
      </c>
      <c r="I97" s="187"/>
      <c r="L97" s="48"/>
      <c r="M97" s="228"/>
      <c r="N97" s="49"/>
      <c r="O97" s="49"/>
      <c r="P97" s="49"/>
      <c r="Q97" s="49"/>
      <c r="R97" s="49"/>
      <c r="S97" s="49"/>
      <c r="T97" s="87"/>
      <c r="AT97" s="26" t="s">
        <v>149</v>
      </c>
      <c r="AU97" s="26" t="s">
        <v>88</v>
      </c>
    </row>
    <row r="98" s="1" customFormat="1" ht="16.5" customHeight="1">
      <c r="B98" s="213"/>
      <c r="C98" s="255" t="s">
        <v>169</v>
      </c>
      <c r="D98" s="255" t="s">
        <v>231</v>
      </c>
      <c r="E98" s="256" t="s">
        <v>740</v>
      </c>
      <c r="F98" s="257" t="s">
        <v>741</v>
      </c>
      <c r="G98" s="258" t="s">
        <v>581</v>
      </c>
      <c r="H98" s="259">
        <v>2</v>
      </c>
      <c r="I98" s="260"/>
      <c r="J98" s="261">
        <f>ROUND(I98*H98,2)</f>
        <v>0</v>
      </c>
      <c r="K98" s="257" t="s">
        <v>5</v>
      </c>
      <c r="L98" s="262"/>
      <c r="M98" s="263" t="s">
        <v>5</v>
      </c>
      <c r="N98" s="264" t="s">
        <v>47</v>
      </c>
      <c r="O98" s="49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AR98" s="26" t="s">
        <v>619</v>
      </c>
      <c r="AT98" s="26" t="s">
        <v>231</v>
      </c>
      <c r="AU98" s="26" t="s">
        <v>88</v>
      </c>
      <c r="AY98" s="26" t="s">
        <v>142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26" t="s">
        <v>83</v>
      </c>
      <c r="BK98" s="225">
        <f>ROUND(I98*H98,2)</f>
        <v>0</v>
      </c>
      <c r="BL98" s="26" t="s">
        <v>315</v>
      </c>
      <c r="BM98" s="26" t="s">
        <v>742</v>
      </c>
    </row>
    <row r="99" s="1" customFormat="1">
      <c r="B99" s="48"/>
      <c r="D99" s="226" t="s">
        <v>149</v>
      </c>
      <c r="F99" s="227" t="s">
        <v>743</v>
      </c>
      <c r="I99" s="187"/>
      <c r="L99" s="48"/>
      <c r="M99" s="228"/>
      <c r="N99" s="49"/>
      <c r="O99" s="49"/>
      <c r="P99" s="49"/>
      <c r="Q99" s="49"/>
      <c r="R99" s="49"/>
      <c r="S99" s="49"/>
      <c r="T99" s="87"/>
      <c r="AT99" s="26" t="s">
        <v>149</v>
      </c>
      <c r="AU99" s="26" t="s">
        <v>88</v>
      </c>
    </row>
    <row r="100" s="1" customFormat="1" ht="16.5" customHeight="1">
      <c r="B100" s="213"/>
      <c r="C100" s="214" t="s">
        <v>174</v>
      </c>
      <c r="D100" s="214" t="s">
        <v>144</v>
      </c>
      <c r="E100" s="215" t="s">
        <v>744</v>
      </c>
      <c r="F100" s="216" t="s">
        <v>745</v>
      </c>
      <c r="G100" s="217" t="s">
        <v>581</v>
      </c>
      <c r="H100" s="218">
        <v>1</v>
      </c>
      <c r="I100" s="219"/>
      <c r="J100" s="220">
        <f>ROUND(I100*H100,2)</f>
        <v>0</v>
      </c>
      <c r="K100" s="216" t="s">
        <v>202</v>
      </c>
      <c r="L100" s="48"/>
      <c r="M100" s="221" t="s">
        <v>5</v>
      </c>
      <c r="N100" s="222" t="s">
        <v>47</v>
      </c>
      <c r="O100" s="49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AR100" s="26" t="s">
        <v>315</v>
      </c>
      <c r="AT100" s="26" t="s">
        <v>144</v>
      </c>
      <c r="AU100" s="26" t="s">
        <v>88</v>
      </c>
      <c r="AY100" s="26" t="s">
        <v>142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26" t="s">
        <v>83</v>
      </c>
      <c r="BK100" s="225">
        <f>ROUND(I100*H100,2)</f>
        <v>0</v>
      </c>
      <c r="BL100" s="26" t="s">
        <v>315</v>
      </c>
      <c r="BM100" s="26" t="s">
        <v>746</v>
      </c>
    </row>
    <row r="101" s="1" customFormat="1">
      <c r="B101" s="48"/>
      <c r="D101" s="226" t="s">
        <v>149</v>
      </c>
      <c r="F101" s="227" t="s">
        <v>747</v>
      </c>
      <c r="I101" s="187"/>
      <c r="L101" s="48"/>
      <c r="M101" s="228"/>
      <c r="N101" s="49"/>
      <c r="O101" s="49"/>
      <c r="P101" s="49"/>
      <c r="Q101" s="49"/>
      <c r="R101" s="49"/>
      <c r="S101" s="49"/>
      <c r="T101" s="87"/>
      <c r="AT101" s="26" t="s">
        <v>149</v>
      </c>
      <c r="AU101" s="26" t="s">
        <v>88</v>
      </c>
    </row>
    <row r="102" s="1" customFormat="1" ht="16.5" customHeight="1">
      <c r="B102" s="213"/>
      <c r="C102" s="255" t="s">
        <v>179</v>
      </c>
      <c r="D102" s="255" t="s">
        <v>231</v>
      </c>
      <c r="E102" s="256" t="s">
        <v>748</v>
      </c>
      <c r="F102" s="257" t="s">
        <v>749</v>
      </c>
      <c r="G102" s="258" t="s">
        <v>581</v>
      </c>
      <c r="H102" s="259">
        <v>1</v>
      </c>
      <c r="I102" s="260"/>
      <c r="J102" s="261">
        <f>ROUND(I102*H102,2)</f>
        <v>0</v>
      </c>
      <c r="K102" s="257" t="s">
        <v>5</v>
      </c>
      <c r="L102" s="262"/>
      <c r="M102" s="263" t="s">
        <v>5</v>
      </c>
      <c r="N102" s="264" t="s">
        <v>47</v>
      </c>
      <c r="O102" s="49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AR102" s="26" t="s">
        <v>619</v>
      </c>
      <c r="AT102" s="26" t="s">
        <v>231</v>
      </c>
      <c r="AU102" s="26" t="s">
        <v>88</v>
      </c>
      <c r="AY102" s="26" t="s">
        <v>142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26" t="s">
        <v>83</v>
      </c>
      <c r="BK102" s="225">
        <f>ROUND(I102*H102,2)</f>
        <v>0</v>
      </c>
      <c r="BL102" s="26" t="s">
        <v>315</v>
      </c>
      <c r="BM102" s="26" t="s">
        <v>750</v>
      </c>
    </row>
    <row r="103" s="1" customFormat="1">
      <c r="B103" s="48"/>
      <c r="D103" s="226" t="s">
        <v>149</v>
      </c>
      <c r="F103" s="227" t="s">
        <v>751</v>
      </c>
      <c r="I103" s="187"/>
      <c r="L103" s="48"/>
      <c r="M103" s="228"/>
      <c r="N103" s="49"/>
      <c r="O103" s="49"/>
      <c r="P103" s="49"/>
      <c r="Q103" s="49"/>
      <c r="R103" s="49"/>
      <c r="S103" s="49"/>
      <c r="T103" s="87"/>
      <c r="AT103" s="26" t="s">
        <v>149</v>
      </c>
      <c r="AU103" s="26" t="s">
        <v>88</v>
      </c>
    </row>
    <row r="104" s="1" customFormat="1" ht="16.5" customHeight="1">
      <c r="B104" s="213"/>
      <c r="C104" s="214" t="s">
        <v>247</v>
      </c>
      <c r="D104" s="214" t="s">
        <v>144</v>
      </c>
      <c r="E104" s="215" t="s">
        <v>752</v>
      </c>
      <c r="F104" s="216" t="s">
        <v>753</v>
      </c>
      <c r="G104" s="217" t="s">
        <v>581</v>
      </c>
      <c r="H104" s="218">
        <v>1</v>
      </c>
      <c r="I104" s="219"/>
      <c r="J104" s="220">
        <f>ROUND(I104*H104,2)</f>
        <v>0</v>
      </c>
      <c r="K104" s="216" t="s">
        <v>202</v>
      </c>
      <c r="L104" s="48"/>
      <c r="M104" s="221" t="s">
        <v>5</v>
      </c>
      <c r="N104" s="222" t="s">
        <v>47</v>
      </c>
      <c r="O104" s="49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AR104" s="26" t="s">
        <v>315</v>
      </c>
      <c r="AT104" s="26" t="s">
        <v>144</v>
      </c>
      <c r="AU104" s="26" t="s">
        <v>88</v>
      </c>
      <c r="AY104" s="26" t="s">
        <v>142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26" t="s">
        <v>83</v>
      </c>
      <c r="BK104" s="225">
        <f>ROUND(I104*H104,2)</f>
        <v>0</v>
      </c>
      <c r="BL104" s="26" t="s">
        <v>315</v>
      </c>
      <c r="BM104" s="26" t="s">
        <v>754</v>
      </c>
    </row>
    <row r="105" s="1" customFormat="1">
      <c r="B105" s="48"/>
      <c r="D105" s="226" t="s">
        <v>149</v>
      </c>
      <c r="F105" s="227" t="s">
        <v>755</v>
      </c>
      <c r="I105" s="187"/>
      <c r="L105" s="48"/>
      <c r="M105" s="228"/>
      <c r="N105" s="49"/>
      <c r="O105" s="49"/>
      <c r="P105" s="49"/>
      <c r="Q105" s="49"/>
      <c r="R105" s="49"/>
      <c r="S105" s="49"/>
      <c r="T105" s="87"/>
      <c r="AT105" s="26" t="s">
        <v>149</v>
      </c>
      <c r="AU105" s="26" t="s">
        <v>88</v>
      </c>
    </row>
    <row r="106" s="1" customFormat="1" ht="16.5" customHeight="1">
      <c r="B106" s="213"/>
      <c r="C106" s="255" t="s">
        <v>274</v>
      </c>
      <c r="D106" s="255" t="s">
        <v>231</v>
      </c>
      <c r="E106" s="256" t="s">
        <v>756</v>
      </c>
      <c r="F106" s="257" t="s">
        <v>757</v>
      </c>
      <c r="G106" s="258" t="s">
        <v>581</v>
      </c>
      <c r="H106" s="259">
        <v>1</v>
      </c>
      <c r="I106" s="260"/>
      <c r="J106" s="261">
        <f>ROUND(I106*H106,2)</f>
        <v>0</v>
      </c>
      <c r="K106" s="257" t="s">
        <v>5</v>
      </c>
      <c r="L106" s="262"/>
      <c r="M106" s="263" t="s">
        <v>5</v>
      </c>
      <c r="N106" s="264" t="s">
        <v>47</v>
      </c>
      <c r="O106" s="49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AR106" s="26" t="s">
        <v>619</v>
      </c>
      <c r="AT106" s="26" t="s">
        <v>231</v>
      </c>
      <c r="AU106" s="26" t="s">
        <v>88</v>
      </c>
      <c r="AY106" s="26" t="s">
        <v>142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26" t="s">
        <v>83</v>
      </c>
      <c r="BK106" s="225">
        <f>ROUND(I106*H106,2)</f>
        <v>0</v>
      </c>
      <c r="BL106" s="26" t="s">
        <v>315</v>
      </c>
      <c r="BM106" s="26" t="s">
        <v>758</v>
      </c>
    </row>
    <row r="107" s="1" customFormat="1">
      <c r="B107" s="48"/>
      <c r="D107" s="226" t="s">
        <v>149</v>
      </c>
      <c r="F107" s="227" t="s">
        <v>757</v>
      </c>
      <c r="I107" s="187"/>
      <c r="L107" s="48"/>
      <c r="M107" s="228"/>
      <c r="N107" s="49"/>
      <c r="O107" s="49"/>
      <c r="P107" s="49"/>
      <c r="Q107" s="49"/>
      <c r="R107" s="49"/>
      <c r="S107" s="49"/>
      <c r="T107" s="87"/>
      <c r="AT107" s="26" t="s">
        <v>149</v>
      </c>
      <c r="AU107" s="26" t="s">
        <v>88</v>
      </c>
    </row>
    <row r="108" s="1" customFormat="1" ht="16.5" customHeight="1">
      <c r="B108" s="213"/>
      <c r="C108" s="214" t="s">
        <v>280</v>
      </c>
      <c r="D108" s="214" t="s">
        <v>144</v>
      </c>
      <c r="E108" s="215" t="s">
        <v>759</v>
      </c>
      <c r="F108" s="216" t="s">
        <v>760</v>
      </c>
      <c r="G108" s="217" t="s">
        <v>581</v>
      </c>
      <c r="H108" s="218">
        <v>1</v>
      </c>
      <c r="I108" s="219"/>
      <c r="J108" s="220">
        <f>ROUND(I108*H108,2)</f>
        <v>0</v>
      </c>
      <c r="K108" s="216" t="s">
        <v>202</v>
      </c>
      <c r="L108" s="48"/>
      <c r="M108" s="221" t="s">
        <v>5</v>
      </c>
      <c r="N108" s="222" t="s">
        <v>47</v>
      </c>
      <c r="O108" s="49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AR108" s="26" t="s">
        <v>315</v>
      </c>
      <c r="AT108" s="26" t="s">
        <v>144</v>
      </c>
      <c r="AU108" s="26" t="s">
        <v>88</v>
      </c>
      <c r="AY108" s="26" t="s">
        <v>142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26" t="s">
        <v>83</v>
      </c>
      <c r="BK108" s="225">
        <f>ROUND(I108*H108,2)</f>
        <v>0</v>
      </c>
      <c r="BL108" s="26" t="s">
        <v>315</v>
      </c>
      <c r="BM108" s="26" t="s">
        <v>761</v>
      </c>
    </row>
    <row r="109" s="1" customFormat="1">
      <c r="B109" s="48"/>
      <c r="D109" s="226" t="s">
        <v>149</v>
      </c>
      <c r="F109" s="227" t="s">
        <v>762</v>
      </c>
      <c r="I109" s="187"/>
      <c r="L109" s="48"/>
      <c r="M109" s="228"/>
      <c r="N109" s="49"/>
      <c r="O109" s="49"/>
      <c r="P109" s="49"/>
      <c r="Q109" s="49"/>
      <c r="R109" s="49"/>
      <c r="S109" s="49"/>
      <c r="T109" s="87"/>
      <c r="AT109" s="26" t="s">
        <v>149</v>
      </c>
      <c r="AU109" s="26" t="s">
        <v>88</v>
      </c>
    </row>
    <row r="110" s="1" customFormat="1" ht="16.5" customHeight="1">
      <c r="B110" s="213"/>
      <c r="C110" s="255" t="s">
        <v>287</v>
      </c>
      <c r="D110" s="255" t="s">
        <v>231</v>
      </c>
      <c r="E110" s="256" t="s">
        <v>763</v>
      </c>
      <c r="F110" s="257" t="s">
        <v>764</v>
      </c>
      <c r="G110" s="258" t="s">
        <v>581</v>
      </c>
      <c r="H110" s="259">
        <v>1</v>
      </c>
      <c r="I110" s="260"/>
      <c r="J110" s="261">
        <f>ROUND(I110*H110,2)</f>
        <v>0</v>
      </c>
      <c r="K110" s="257" t="s">
        <v>5</v>
      </c>
      <c r="L110" s="262"/>
      <c r="M110" s="263" t="s">
        <v>5</v>
      </c>
      <c r="N110" s="264" t="s">
        <v>47</v>
      </c>
      <c r="O110" s="49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AR110" s="26" t="s">
        <v>619</v>
      </c>
      <c r="AT110" s="26" t="s">
        <v>231</v>
      </c>
      <c r="AU110" s="26" t="s">
        <v>88</v>
      </c>
      <c r="AY110" s="26" t="s">
        <v>142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26" t="s">
        <v>83</v>
      </c>
      <c r="BK110" s="225">
        <f>ROUND(I110*H110,2)</f>
        <v>0</v>
      </c>
      <c r="BL110" s="26" t="s">
        <v>315</v>
      </c>
      <c r="BM110" s="26" t="s">
        <v>765</v>
      </c>
    </row>
    <row r="111" s="1" customFormat="1">
      <c r="B111" s="48"/>
      <c r="D111" s="226" t="s">
        <v>149</v>
      </c>
      <c r="F111" s="227" t="s">
        <v>764</v>
      </c>
      <c r="I111" s="187"/>
      <c r="L111" s="48"/>
      <c r="M111" s="228"/>
      <c r="N111" s="49"/>
      <c r="O111" s="49"/>
      <c r="P111" s="49"/>
      <c r="Q111" s="49"/>
      <c r="R111" s="49"/>
      <c r="S111" s="49"/>
      <c r="T111" s="87"/>
      <c r="AT111" s="26" t="s">
        <v>149</v>
      </c>
      <c r="AU111" s="26" t="s">
        <v>88</v>
      </c>
    </row>
    <row r="112" s="1" customFormat="1" ht="16.5" customHeight="1">
      <c r="B112" s="213"/>
      <c r="C112" s="214" t="s">
        <v>295</v>
      </c>
      <c r="D112" s="214" t="s">
        <v>144</v>
      </c>
      <c r="E112" s="215" t="s">
        <v>766</v>
      </c>
      <c r="F112" s="216" t="s">
        <v>767</v>
      </c>
      <c r="G112" s="217" t="s">
        <v>338</v>
      </c>
      <c r="H112" s="218">
        <v>46.799999999999997</v>
      </c>
      <c r="I112" s="219"/>
      <c r="J112" s="220">
        <f>ROUND(I112*H112,2)</f>
        <v>0</v>
      </c>
      <c r="K112" s="216" t="s">
        <v>202</v>
      </c>
      <c r="L112" s="48"/>
      <c r="M112" s="221" t="s">
        <v>5</v>
      </c>
      <c r="N112" s="222" t="s">
        <v>47</v>
      </c>
      <c r="O112" s="49"/>
      <c r="P112" s="223">
        <f>O112*H112</f>
        <v>0</v>
      </c>
      <c r="Q112" s="223">
        <v>0.01081</v>
      </c>
      <c r="R112" s="223">
        <f>Q112*H112</f>
        <v>0.50590800000000002</v>
      </c>
      <c r="S112" s="223">
        <v>0</v>
      </c>
      <c r="T112" s="224">
        <f>S112*H112</f>
        <v>0</v>
      </c>
      <c r="AR112" s="26" t="s">
        <v>315</v>
      </c>
      <c r="AT112" s="26" t="s">
        <v>144</v>
      </c>
      <c r="AU112" s="26" t="s">
        <v>88</v>
      </c>
      <c r="AY112" s="26" t="s">
        <v>142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26" t="s">
        <v>83</v>
      </c>
      <c r="BK112" s="225">
        <f>ROUND(I112*H112,2)</f>
        <v>0</v>
      </c>
      <c r="BL112" s="26" t="s">
        <v>315</v>
      </c>
      <c r="BM112" s="26" t="s">
        <v>768</v>
      </c>
    </row>
    <row r="113" s="1" customFormat="1">
      <c r="B113" s="48"/>
      <c r="D113" s="226" t="s">
        <v>149</v>
      </c>
      <c r="F113" s="227" t="s">
        <v>769</v>
      </c>
      <c r="I113" s="187"/>
      <c r="L113" s="48"/>
      <c r="M113" s="228"/>
      <c r="N113" s="49"/>
      <c r="O113" s="49"/>
      <c r="P113" s="49"/>
      <c r="Q113" s="49"/>
      <c r="R113" s="49"/>
      <c r="S113" s="49"/>
      <c r="T113" s="87"/>
      <c r="AT113" s="26" t="s">
        <v>149</v>
      </c>
      <c r="AU113" s="26" t="s">
        <v>88</v>
      </c>
    </row>
    <row r="114" s="12" customFormat="1">
      <c r="B114" s="232"/>
      <c r="D114" s="226" t="s">
        <v>205</v>
      </c>
      <c r="E114" s="233" t="s">
        <v>5</v>
      </c>
      <c r="F114" s="234" t="s">
        <v>770</v>
      </c>
      <c r="H114" s="235">
        <v>46.799999999999997</v>
      </c>
      <c r="I114" s="236"/>
      <c r="L114" s="232"/>
      <c r="M114" s="237"/>
      <c r="N114" s="238"/>
      <c r="O114" s="238"/>
      <c r="P114" s="238"/>
      <c r="Q114" s="238"/>
      <c r="R114" s="238"/>
      <c r="S114" s="238"/>
      <c r="T114" s="239"/>
      <c r="AT114" s="233" t="s">
        <v>205</v>
      </c>
      <c r="AU114" s="233" t="s">
        <v>88</v>
      </c>
      <c r="AV114" s="12" t="s">
        <v>88</v>
      </c>
      <c r="AW114" s="12" t="s">
        <v>39</v>
      </c>
      <c r="AX114" s="12" t="s">
        <v>83</v>
      </c>
      <c r="AY114" s="233" t="s">
        <v>142</v>
      </c>
    </row>
    <row r="115" s="1" customFormat="1" ht="16.5" customHeight="1">
      <c r="B115" s="213"/>
      <c r="C115" s="214" t="s">
        <v>300</v>
      </c>
      <c r="D115" s="214" t="s">
        <v>144</v>
      </c>
      <c r="E115" s="215" t="s">
        <v>771</v>
      </c>
      <c r="F115" s="216" t="s">
        <v>772</v>
      </c>
      <c r="G115" s="217" t="s">
        <v>338</v>
      </c>
      <c r="H115" s="218">
        <v>2</v>
      </c>
      <c r="I115" s="219"/>
      <c r="J115" s="220">
        <f>ROUND(I115*H115,2)</f>
        <v>0</v>
      </c>
      <c r="K115" s="216" t="s">
        <v>202</v>
      </c>
      <c r="L115" s="48"/>
      <c r="M115" s="221" t="s">
        <v>5</v>
      </c>
      <c r="N115" s="222" t="s">
        <v>47</v>
      </c>
      <c r="O115" s="49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AR115" s="26" t="s">
        <v>315</v>
      </c>
      <c r="AT115" s="26" t="s">
        <v>144</v>
      </c>
      <c r="AU115" s="26" t="s">
        <v>88</v>
      </c>
      <c r="AY115" s="26" t="s">
        <v>142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26" t="s">
        <v>83</v>
      </c>
      <c r="BK115" s="225">
        <f>ROUND(I115*H115,2)</f>
        <v>0</v>
      </c>
      <c r="BL115" s="26" t="s">
        <v>315</v>
      </c>
      <c r="BM115" s="26" t="s">
        <v>773</v>
      </c>
    </row>
    <row r="116" s="1" customFormat="1">
      <c r="B116" s="48"/>
      <c r="D116" s="226" t="s">
        <v>149</v>
      </c>
      <c r="F116" s="227" t="s">
        <v>774</v>
      </c>
      <c r="I116" s="187"/>
      <c r="L116" s="48"/>
      <c r="M116" s="228"/>
      <c r="N116" s="49"/>
      <c r="O116" s="49"/>
      <c r="P116" s="49"/>
      <c r="Q116" s="49"/>
      <c r="R116" s="49"/>
      <c r="S116" s="49"/>
      <c r="T116" s="87"/>
      <c r="AT116" s="26" t="s">
        <v>149</v>
      </c>
      <c r="AU116" s="26" t="s">
        <v>88</v>
      </c>
    </row>
    <row r="117" s="1" customFormat="1" ht="16.5" customHeight="1">
      <c r="B117" s="213"/>
      <c r="C117" s="255" t="s">
        <v>11</v>
      </c>
      <c r="D117" s="255" t="s">
        <v>231</v>
      </c>
      <c r="E117" s="256" t="s">
        <v>775</v>
      </c>
      <c r="F117" s="257" t="s">
        <v>776</v>
      </c>
      <c r="G117" s="258" t="s">
        <v>338</v>
      </c>
      <c r="H117" s="259">
        <v>3</v>
      </c>
      <c r="I117" s="260"/>
      <c r="J117" s="261">
        <f>ROUND(I117*H117,2)</f>
        <v>0</v>
      </c>
      <c r="K117" s="257" t="s">
        <v>5</v>
      </c>
      <c r="L117" s="262"/>
      <c r="M117" s="263" t="s">
        <v>5</v>
      </c>
      <c r="N117" s="264" t="s">
        <v>47</v>
      </c>
      <c r="O117" s="49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AR117" s="26" t="s">
        <v>619</v>
      </c>
      <c r="AT117" s="26" t="s">
        <v>231</v>
      </c>
      <c r="AU117" s="26" t="s">
        <v>88</v>
      </c>
      <c r="AY117" s="26" t="s">
        <v>142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26" t="s">
        <v>83</v>
      </c>
      <c r="BK117" s="225">
        <f>ROUND(I117*H117,2)</f>
        <v>0</v>
      </c>
      <c r="BL117" s="26" t="s">
        <v>315</v>
      </c>
      <c r="BM117" s="26" t="s">
        <v>777</v>
      </c>
    </row>
    <row r="118" s="1" customFormat="1">
      <c r="B118" s="48"/>
      <c r="D118" s="226" t="s">
        <v>149</v>
      </c>
      <c r="F118" s="227" t="s">
        <v>778</v>
      </c>
      <c r="I118" s="187"/>
      <c r="L118" s="48"/>
      <c r="M118" s="228"/>
      <c r="N118" s="49"/>
      <c r="O118" s="49"/>
      <c r="P118" s="49"/>
      <c r="Q118" s="49"/>
      <c r="R118" s="49"/>
      <c r="S118" s="49"/>
      <c r="T118" s="87"/>
      <c r="AT118" s="26" t="s">
        <v>149</v>
      </c>
      <c r="AU118" s="26" t="s">
        <v>88</v>
      </c>
    </row>
    <row r="119" s="1" customFormat="1" ht="25.5" customHeight="1">
      <c r="B119" s="213"/>
      <c r="C119" s="214" t="s">
        <v>315</v>
      </c>
      <c r="D119" s="214" t="s">
        <v>144</v>
      </c>
      <c r="E119" s="215" t="s">
        <v>779</v>
      </c>
      <c r="F119" s="216" t="s">
        <v>780</v>
      </c>
      <c r="G119" s="217" t="s">
        <v>239</v>
      </c>
      <c r="H119" s="218">
        <v>10.933</v>
      </c>
      <c r="I119" s="219"/>
      <c r="J119" s="220">
        <f>ROUND(I119*H119,2)</f>
        <v>0</v>
      </c>
      <c r="K119" s="216" t="s">
        <v>202</v>
      </c>
      <c r="L119" s="48"/>
      <c r="M119" s="221" t="s">
        <v>5</v>
      </c>
      <c r="N119" s="222" t="s">
        <v>47</v>
      </c>
      <c r="O119" s="49"/>
      <c r="P119" s="223">
        <f>O119*H119</f>
        <v>0</v>
      </c>
      <c r="Q119" s="223">
        <v>0.00036000000000000002</v>
      </c>
      <c r="R119" s="223">
        <f>Q119*H119</f>
        <v>0.0039358800000000001</v>
      </c>
      <c r="S119" s="223">
        <v>0</v>
      </c>
      <c r="T119" s="224">
        <f>S119*H119</f>
        <v>0</v>
      </c>
      <c r="AR119" s="26" t="s">
        <v>315</v>
      </c>
      <c r="AT119" s="26" t="s">
        <v>144</v>
      </c>
      <c r="AU119" s="26" t="s">
        <v>88</v>
      </c>
      <c r="AY119" s="26" t="s">
        <v>142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26" t="s">
        <v>83</v>
      </c>
      <c r="BK119" s="225">
        <f>ROUND(I119*H119,2)</f>
        <v>0</v>
      </c>
      <c r="BL119" s="26" t="s">
        <v>315</v>
      </c>
      <c r="BM119" s="26" t="s">
        <v>781</v>
      </c>
    </row>
    <row r="120" s="1" customFormat="1">
      <c r="B120" s="48"/>
      <c r="D120" s="226" t="s">
        <v>149</v>
      </c>
      <c r="F120" s="227" t="s">
        <v>782</v>
      </c>
      <c r="I120" s="187"/>
      <c r="L120" s="48"/>
      <c r="M120" s="228"/>
      <c r="N120" s="49"/>
      <c r="O120" s="49"/>
      <c r="P120" s="49"/>
      <c r="Q120" s="49"/>
      <c r="R120" s="49"/>
      <c r="S120" s="49"/>
      <c r="T120" s="87"/>
      <c r="AT120" s="26" t="s">
        <v>149</v>
      </c>
      <c r="AU120" s="26" t="s">
        <v>88</v>
      </c>
    </row>
    <row r="121" s="1" customFormat="1" ht="16.5" customHeight="1">
      <c r="B121" s="213"/>
      <c r="C121" s="255" t="s">
        <v>321</v>
      </c>
      <c r="D121" s="255" t="s">
        <v>231</v>
      </c>
      <c r="E121" s="256" t="s">
        <v>783</v>
      </c>
      <c r="F121" s="257" t="s">
        <v>784</v>
      </c>
      <c r="G121" s="258" t="s">
        <v>239</v>
      </c>
      <c r="H121" s="259">
        <v>10.933</v>
      </c>
      <c r="I121" s="260"/>
      <c r="J121" s="261">
        <f>ROUND(I121*H121,2)</f>
        <v>0</v>
      </c>
      <c r="K121" s="257" t="s">
        <v>5</v>
      </c>
      <c r="L121" s="262"/>
      <c r="M121" s="263" t="s">
        <v>5</v>
      </c>
      <c r="N121" s="264" t="s">
        <v>47</v>
      </c>
      <c r="O121" s="49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AR121" s="26" t="s">
        <v>619</v>
      </c>
      <c r="AT121" s="26" t="s">
        <v>231</v>
      </c>
      <c r="AU121" s="26" t="s">
        <v>88</v>
      </c>
      <c r="AY121" s="26" t="s">
        <v>142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26" t="s">
        <v>83</v>
      </c>
      <c r="BK121" s="225">
        <f>ROUND(I121*H121,2)</f>
        <v>0</v>
      </c>
      <c r="BL121" s="26" t="s">
        <v>315</v>
      </c>
      <c r="BM121" s="26" t="s">
        <v>785</v>
      </c>
    </row>
    <row r="122" s="1" customFormat="1">
      <c r="B122" s="48"/>
      <c r="D122" s="226" t="s">
        <v>149</v>
      </c>
      <c r="F122" s="227" t="s">
        <v>786</v>
      </c>
      <c r="I122" s="187"/>
      <c r="L122" s="48"/>
      <c r="M122" s="228"/>
      <c r="N122" s="49"/>
      <c r="O122" s="49"/>
      <c r="P122" s="49"/>
      <c r="Q122" s="49"/>
      <c r="R122" s="49"/>
      <c r="S122" s="49"/>
      <c r="T122" s="87"/>
      <c r="AT122" s="26" t="s">
        <v>149</v>
      </c>
      <c r="AU122" s="26" t="s">
        <v>88</v>
      </c>
    </row>
    <row r="123" s="12" customFormat="1">
      <c r="B123" s="232"/>
      <c r="D123" s="226" t="s">
        <v>205</v>
      </c>
      <c r="E123" s="233" t="s">
        <v>5</v>
      </c>
      <c r="F123" s="234" t="s">
        <v>787</v>
      </c>
      <c r="H123" s="235">
        <v>10.933</v>
      </c>
      <c r="I123" s="236"/>
      <c r="L123" s="232"/>
      <c r="M123" s="237"/>
      <c r="N123" s="238"/>
      <c r="O123" s="238"/>
      <c r="P123" s="238"/>
      <c r="Q123" s="238"/>
      <c r="R123" s="238"/>
      <c r="S123" s="238"/>
      <c r="T123" s="239"/>
      <c r="AT123" s="233" t="s">
        <v>205</v>
      </c>
      <c r="AU123" s="233" t="s">
        <v>88</v>
      </c>
      <c r="AV123" s="12" t="s">
        <v>88</v>
      </c>
      <c r="AW123" s="12" t="s">
        <v>39</v>
      </c>
      <c r="AX123" s="12" t="s">
        <v>76</v>
      </c>
      <c r="AY123" s="233" t="s">
        <v>142</v>
      </c>
    </row>
    <row r="124" s="1" customFormat="1" ht="16.5" customHeight="1">
      <c r="B124" s="213"/>
      <c r="C124" s="255" t="s">
        <v>327</v>
      </c>
      <c r="D124" s="255" t="s">
        <v>231</v>
      </c>
      <c r="E124" s="256" t="s">
        <v>788</v>
      </c>
      <c r="F124" s="257" t="s">
        <v>789</v>
      </c>
      <c r="G124" s="258" t="s">
        <v>239</v>
      </c>
      <c r="H124" s="259">
        <v>28.698</v>
      </c>
      <c r="I124" s="260"/>
      <c r="J124" s="261">
        <f>ROUND(I124*H124,2)</f>
        <v>0</v>
      </c>
      <c r="K124" s="257" t="s">
        <v>5</v>
      </c>
      <c r="L124" s="262"/>
      <c r="M124" s="263" t="s">
        <v>5</v>
      </c>
      <c r="N124" s="264" t="s">
        <v>47</v>
      </c>
      <c r="O124" s="49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AR124" s="26" t="s">
        <v>619</v>
      </c>
      <c r="AT124" s="26" t="s">
        <v>231</v>
      </c>
      <c r="AU124" s="26" t="s">
        <v>88</v>
      </c>
      <c r="AY124" s="26" t="s">
        <v>142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26" t="s">
        <v>83</v>
      </c>
      <c r="BK124" s="225">
        <f>ROUND(I124*H124,2)</f>
        <v>0</v>
      </c>
      <c r="BL124" s="26" t="s">
        <v>315</v>
      </c>
      <c r="BM124" s="26" t="s">
        <v>790</v>
      </c>
    </row>
    <row r="125" s="1" customFormat="1">
      <c r="B125" s="48"/>
      <c r="D125" s="226" t="s">
        <v>149</v>
      </c>
      <c r="F125" s="227" t="s">
        <v>791</v>
      </c>
      <c r="I125" s="187"/>
      <c r="L125" s="48"/>
      <c r="M125" s="228"/>
      <c r="N125" s="49"/>
      <c r="O125" s="49"/>
      <c r="P125" s="49"/>
      <c r="Q125" s="49"/>
      <c r="R125" s="49"/>
      <c r="S125" s="49"/>
      <c r="T125" s="87"/>
      <c r="AT125" s="26" t="s">
        <v>149</v>
      </c>
      <c r="AU125" s="26" t="s">
        <v>88</v>
      </c>
    </row>
    <row r="126" s="12" customFormat="1">
      <c r="B126" s="232"/>
      <c r="D126" s="226" t="s">
        <v>205</v>
      </c>
      <c r="E126" s="233" t="s">
        <v>5</v>
      </c>
      <c r="F126" s="234" t="s">
        <v>792</v>
      </c>
      <c r="H126" s="235">
        <v>28.698</v>
      </c>
      <c r="I126" s="236"/>
      <c r="L126" s="232"/>
      <c r="M126" s="237"/>
      <c r="N126" s="238"/>
      <c r="O126" s="238"/>
      <c r="P126" s="238"/>
      <c r="Q126" s="238"/>
      <c r="R126" s="238"/>
      <c r="S126" s="238"/>
      <c r="T126" s="239"/>
      <c r="AT126" s="233" t="s">
        <v>205</v>
      </c>
      <c r="AU126" s="233" t="s">
        <v>88</v>
      </c>
      <c r="AV126" s="12" t="s">
        <v>88</v>
      </c>
      <c r="AW126" s="12" t="s">
        <v>39</v>
      </c>
      <c r="AX126" s="12" t="s">
        <v>76</v>
      </c>
      <c r="AY126" s="233" t="s">
        <v>142</v>
      </c>
    </row>
    <row r="127" s="11" customFormat="1" ht="29.88" customHeight="1">
      <c r="B127" s="200"/>
      <c r="D127" s="201" t="s">
        <v>75</v>
      </c>
      <c r="E127" s="211" t="s">
        <v>139</v>
      </c>
      <c r="F127" s="211" t="s">
        <v>140</v>
      </c>
      <c r="I127" s="203"/>
      <c r="J127" s="212">
        <f>BK127</f>
        <v>0</v>
      </c>
      <c r="L127" s="200"/>
      <c r="M127" s="205"/>
      <c r="N127" s="206"/>
      <c r="O127" s="206"/>
      <c r="P127" s="207">
        <f>SUM(P128:P136)</f>
        <v>0</v>
      </c>
      <c r="Q127" s="206"/>
      <c r="R127" s="207">
        <f>SUM(R128:R136)</f>
        <v>0.20000000000000001</v>
      </c>
      <c r="S127" s="206"/>
      <c r="T127" s="208">
        <f>SUM(T128:T136)</f>
        <v>0</v>
      </c>
      <c r="AR127" s="201" t="s">
        <v>88</v>
      </c>
      <c r="AT127" s="209" t="s">
        <v>75</v>
      </c>
      <c r="AU127" s="209" t="s">
        <v>83</v>
      </c>
      <c r="AY127" s="201" t="s">
        <v>142</v>
      </c>
      <c r="BK127" s="210">
        <f>SUM(BK128:BK136)</f>
        <v>0</v>
      </c>
    </row>
    <row r="128" s="1" customFormat="1" ht="16.5" customHeight="1">
      <c r="B128" s="213"/>
      <c r="C128" s="214" t="s">
        <v>335</v>
      </c>
      <c r="D128" s="214" t="s">
        <v>144</v>
      </c>
      <c r="E128" s="215" t="s">
        <v>793</v>
      </c>
      <c r="F128" s="216" t="s">
        <v>794</v>
      </c>
      <c r="G128" s="217" t="s">
        <v>795</v>
      </c>
      <c r="H128" s="218">
        <v>25</v>
      </c>
      <c r="I128" s="219"/>
      <c r="J128" s="220">
        <f>ROUND(I128*H128,2)</f>
        <v>0</v>
      </c>
      <c r="K128" s="216" t="s">
        <v>5</v>
      </c>
      <c r="L128" s="48"/>
      <c r="M128" s="221" t="s">
        <v>5</v>
      </c>
      <c r="N128" s="222" t="s">
        <v>47</v>
      </c>
      <c r="O128" s="49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AR128" s="26" t="s">
        <v>315</v>
      </c>
      <c r="AT128" s="26" t="s">
        <v>144</v>
      </c>
      <c r="AU128" s="26" t="s">
        <v>88</v>
      </c>
      <c r="AY128" s="26" t="s">
        <v>142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26" t="s">
        <v>83</v>
      </c>
      <c r="BK128" s="225">
        <f>ROUND(I128*H128,2)</f>
        <v>0</v>
      </c>
      <c r="BL128" s="26" t="s">
        <v>315</v>
      </c>
      <c r="BM128" s="26" t="s">
        <v>796</v>
      </c>
    </row>
    <row r="129" s="1" customFormat="1">
      <c r="B129" s="48"/>
      <c r="D129" s="226" t="s">
        <v>149</v>
      </c>
      <c r="F129" s="227" t="s">
        <v>797</v>
      </c>
      <c r="I129" s="187"/>
      <c r="L129" s="48"/>
      <c r="M129" s="228"/>
      <c r="N129" s="49"/>
      <c r="O129" s="49"/>
      <c r="P129" s="49"/>
      <c r="Q129" s="49"/>
      <c r="R129" s="49"/>
      <c r="S129" s="49"/>
      <c r="T129" s="87"/>
      <c r="AT129" s="26" t="s">
        <v>149</v>
      </c>
      <c r="AU129" s="26" t="s">
        <v>88</v>
      </c>
    </row>
    <row r="130" s="12" customFormat="1">
      <c r="B130" s="232"/>
      <c r="D130" s="226" t="s">
        <v>205</v>
      </c>
      <c r="E130" s="233" t="s">
        <v>5</v>
      </c>
      <c r="F130" s="234" t="s">
        <v>388</v>
      </c>
      <c r="H130" s="235">
        <v>25</v>
      </c>
      <c r="I130" s="236"/>
      <c r="L130" s="232"/>
      <c r="M130" s="237"/>
      <c r="N130" s="238"/>
      <c r="O130" s="238"/>
      <c r="P130" s="238"/>
      <c r="Q130" s="238"/>
      <c r="R130" s="238"/>
      <c r="S130" s="238"/>
      <c r="T130" s="239"/>
      <c r="AT130" s="233" t="s">
        <v>205</v>
      </c>
      <c r="AU130" s="233" t="s">
        <v>88</v>
      </c>
      <c r="AV130" s="12" t="s">
        <v>88</v>
      </c>
      <c r="AW130" s="12" t="s">
        <v>39</v>
      </c>
      <c r="AX130" s="12" t="s">
        <v>76</v>
      </c>
      <c r="AY130" s="233" t="s">
        <v>142</v>
      </c>
    </row>
    <row r="131" s="1" customFormat="1" ht="16.5" customHeight="1">
      <c r="B131" s="213"/>
      <c r="C131" s="214" t="s">
        <v>345</v>
      </c>
      <c r="D131" s="214" t="s">
        <v>144</v>
      </c>
      <c r="E131" s="215" t="s">
        <v>798</v>
      </c>
      <c r="F131" s="216" t="s">
        <v>799</v>
      </c>
      <c r="G131" s="217" t="s">
        <v>795</v>
      </c>
      <c r="H131" s="218">
        <v>2</v>
      </c>
      <c r="I131" s="219"/>
      <c r="J131" s="220">
        <f>ROUND(I131*H131,2)</f>
        <v>0</v>
      </c>
      <c r="K131" s="216" t="s">
        <v>5</v>
      </c>
      <c r="L131" s="48"/>
      <c r="M131" s="221" t="s">
        <v>5</v>
      </c>
      <c r="N131" s="222" t="s">
        <v>47</v>
      </c>
      <c r="O131" s="49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AR131" s="26" t="s">
        <v>315</v>
      </c>
      <c r="AT131" s="26" t="s">
        <v>144</v>
      </c>
      <c r="AU131" s="26" t="s">
        <v>88</v>
      </c>
      <c r="AY131" s="26" t="s">
        <v>142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26" t="s">
        <v>83</v>
      </c>
      <c r="BK131" s="225">
        <f>ROUND(I131*H131,2)</f>
        <v>0</v>
      </c>
      <c r="BL131" s="26" t="s">
        <v>315</v>
      </c>
      <c r="BM131" s="26" t="s">
        <v>800</v>
      </c>
    </row>
    <row r="132" s="1" customFormat="1">
      <c r="B132" s="48"/>
      <c r="D132" s="226" t="s">
        <v>149</v>
      </c>
      <c r="F132" s="227" t="s">
        <v>799</v>
      </c>
      <c r="I132" s="187"/>
      <c r="L132" s="48"/>
      <c r="M132" s="228"/>
      <c r="N132" s="49"/>
      <c r="O132" s="49"/>
      <c r="P132" s="49"/>
      <c r="Q132" s="49"/>
      <c r="R132" s="49"/>
      <c r="S132" s="49"/>
      <c r="T132" s="87"/>
      <c r="AT132" s="26" t="s">
        <v>149</v>
      </c>
      <c r="AU132" s="26" t="s">
        <v>88</v>
      </c>
    </row>
    <row r="133" s="1" customFormat="1" ht="16.5" customHeight="1">
      <c r="B133" s="213"/>
      <c r="C133" s="214" t="s">
        <v>10</v>
      </c>
      <c r="D133" s="214" t="s">
        <v>144</v>
      </c>
      <c r="E133" s="215" t="s">
        <v>801</v>
      </c>
      <c r="F133" s="216" t="s">
        <v>802</v>
      </c>
      <c r="G133" s="217" t="s">
        <v>581</v>
      </c>
      <c r="H133" s="218">
        <v>1</v>
      </c>
      <c r="I133" s="219"/>
      <c r="J133" s="220">
        <f>ROUND(I133*H133,2)</f>
        <v>0</v>
      </c>
      <c r="K133" s="216" t="s">
        <v>5</v>
      </c>
      <c r="L133" s="48"/>
      <c r="M133" s="221" t="s">
        <v>5</v>
      </c>
      <c r="N133" s="222" t="s">
        <v>47</v>
      </c>
      <c r="O133" s="49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AR133" s="26" t="s">
        <v>315</v>
      </c>
      <c r="AT133" s="26" t="s">
        <v>144</v>
      </c>
      <c r="AU133" s="26" t="s">
        <v>88</v>
      </c>
      <c r="AY133" s="26" t="s">
        <v>142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26" t="s">
        <v>83</v>
      </c>
      <c r="BK133" s="225">
        <f>ROUND(I133*H133,2)</f>
        <v>0</v>
      </c>
      <c r="BL133" s="26" t="s">
        <v>315</v>
      </c>
      <c r="BM133" s="26" t="s">
        <v>803</v>
      </c>
    </row>
    <row r="134" s="1" customFormat="1">
      <c r="B134" s="48"/>
      <c r="D134" s="226" t="s">
        <v>149</v>
      </c>
      <c r="F134" s="227" t="s">
        <v>802</v>
      </c>
      <c r="I134" s="187"/>
      <c r="L134" s="48"/>
      <c r="M134" s="228"/>
      <c r="N134" s="49"/>
      <c r="O134" s="49"/>
      <c r="P134" s="49"/>
      <c r="Q134" s="49"/>
      <c r="R134" s="49"/>
      <c r="S134" s="49"/>
      <c r="T134" s="87"/>
      <c r="AT134" s="26" t="s">
        <v>149</v>
      </c>
      <c r="AU134" s="26" t="s">
        <v>88</v>
      </c>
    </row>
    <row r="135" s="1" customFormat="1" ht="16.5" customHeight="1">
      <c r="B135" s="213"/>
      <c r="C135" s="214" t="s">
        <v>359</v>
      </c>
      <c r="D135" s="214" t="s">
        <v>144</v>
      </c>
      <c r="E135" s="215" t="s">
        <v>804</v>
      </c>
      <c r="F135" s="216" t="s">
        <v>805</v>
      </c>
      <c r="G135" s="217" t="s">
        <v>182</v>
      </c>
      <c r="H135" s="218">
        <v>1</v>
      </c>
      <c r="I135" s="219"/>
      <c r="J135" s="220">
        <f>ROUND(I135*H135,2)</f>
        <v>0</v>
      </c>
      <c r="K135" s="216" t="s">
        <v>5</v>
      </c>
      <c r="L135" s="48"/>
      <c r="M135" s="221" t="s">
        <v>5</v>
      </c>
      <c r="N135" s="222" t="s">
        <v>47</v>
      </c>
      <c r="O135" s="49"/>
      <c r="P135" s="223">
        <f>O135*H135</f>
        <v>0</v>
      </c>
      <c r="Q135" s="223">
        <v>0.20000000000000001</v>
      </c>
      <c r="R135" s="223">
        <f>Q135*H135</f>
        <v>0.20000000000000001</v>
      </c>
      <c r="S135" s="223">
        <v>0</v>
      </c>
      <c r="T135" s="224">
        <f>S135*H135</f>
        <v>0</v>
      </c>
      <c r="AR135" s="26" t="s">
        <v>315</v>
      </c>
      <c r="AT135" s="26" t="s">
        <v>144</v>
      </c>
      <c r="AU135" s="26" t="s">
        <v>88</v>
      </c>
      <c r="AY135" s="26" t="s">
        <v>142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26" t="s">
        <v>83</v>
      </c>
      <c r="BK135" s="225">
        <f>ROUND(I135*H135,2)</f>
        <v>0</v>
      </c>
      <c r="BL135" s="26" t="s">
        <v>315</v>
      </c>
      <c r="BM135" s="26" t="s">
        <v>806</v>
      </c>
    </row>
    <row r="136" s="1" customFormat="1">
      <c r="B136" s="48"/>
      <c r="D136" s="226" t="s">
        <v>149</v>
      </c>
      <c r="F136" s="227" t="s">
        <v>807</v>
      </c>
      <c r="I136" s="187"/>
      <c r="L136" s="48"/>
      <c r="M136" s="229"/>
      <c r="N136" s="230"/>
      <c r="O136" s="230"/>
      <c r="P136" s="230"/>
      <c r="Q136" s="230"/>
      <c r="R136" s="230"/>
      <c r="S136" s="230"/>
      <c r="T136" s="231"/>
      <c r="AT136" s="26" t="s">
        <v>149</v>
      </c>
      <c r="AU136" s="26" t="s">
        <v>88</v>
      </c>
    </row>
    <row r="137" s="1" customFormat="1" ht="6.96" customHeight="1">
      <c r="B137" s="69"/>
      <c r="C137" s="70"/>
      <c r="D137" s="70"/>
      <c r="E137" s="70"/>
      <c r="F137" s="70"/>
      <c r="G137" s="70"/>
      <c r="H137" s="70"/>
      <c r="I137" s="164"/>
      <c r="J137" s="70"/>
      <c r="K137" s="70"/>
      <c r="L137" s="48"/>
    </row>
  </sheetData>
  <autoFilter ref="C84:K136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35"/>
      <c r="C1" s="135"/>
      <c r="D1" s="136" t="s">
        <v>1</v>
      </c>
      <c r="E1" s="135"/>
      <c r="F1" s="137" t="s">
        <v>107</v>
      </c>
      <c r="G1" s="137" t="s">
        <v>108</v>
      </c>
      <c r="H1" s="137"/>
      <c r="I1" s="138"/>
      <c r="J1" s="137" t="s">
        <v>109</v>
      </c>
      <c r="K1" s="136" t="s">
        <v>110</v>
      </c>
      <c r="L1" s="137" t="s">
        <v>111</v>
      </c>
      <c r="M1" s="137"/>
      <c r="N1" s="137"/>
      <c r="O1" s="137"/>
      <c r="P1" s="137"/>
      <c r="Q1" s="137"/>
      <c r="R1" s="137"/>
      <c r="S1" s="137"/>
      <c r="T1" s="137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105</v>
      </c>
    </row>
    <row r="3" ht="6.96" customHeight="1">
      <c r="B3" s="27"/>
      <c r="C3" s="28"/>
      <c r="D3" s="28"/>
      <c r="E3" s="28"/>
      <c r="F3" s="28"/>
      <c r="G3" s="28"/>
      <c r="H3" s="28"/>
      <c r="I3" s="139"/>
      <c r="J3" s="28"/>
      <c r="K3" s="29"/>
      <c r="AT3" s="26" t="s">
        <v>88</v>
      </c>
    </row>
    <row r="4" ht="36.96" customHeight="1">
      <c r="B4" s="30"/>
      <c r="C4" s="31"/>
      <c r="D4" s="32" t="s">
        <v>112</v>
      </c>
      <c r="E4" s="31"/>
      <c r="F4" s="31"/>
      <c r="G4" s="31"/>
      <c r="H4" s="31"/>
      <c r="I4" s="140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40"/>
      <c r="J5" s="31"/>
      <c r="K5" s="33"/>
    </row>
    <row r="6">
      <c r="B6" s="30"/>
      <c r="C6" s="31"/>
      <c r="D6" s="42" t="s">
        <v>19</v>
      </c>
      <c r="E6" s="31"/>
      <c r="F6" s="31"/>
      <c r="G6" s="31"/>
      <c r="H6" s="31"/>
      <c r="I6" s="140"/>
      <c r="J6" s="31"/>
      <c r="K6" s="33"/>
    </row>
    <row r="7" ht="16.5" customHeight="1">
      <c r="B7" s="30"/>
      <c r="C7" s="31"/>
      <c r="D7" s="31"/>
      <c r="E7" s="141" t="str">
        <f>'Rekapitulace stavby'!K6</f>
        <v>Areál nemocnice v Českém Brodě – zřízení skladu odpadů</v>
      </c>
      <c r="F7" s="42"/>
      <c r="G7" s="42"/>
      <c r="H7" s="42"/>
      <c r="I7" s="140"/>
      <c r="J7" s="31"/>
      <c r="K7" s="33"/>
    </row>
    <row r="8">
      <c r="B8" s="30"/>
      <c r="C8" s="31"/>
      <c r="D8" s="42" t="s">
        <v>113</v>
      </c>
      <c r="E8" s="31"/>
      <c r="F8" s="31"/>
      <c r="G8" s="31"/>
      <c r="H8" s="31"/>
      <c r="I8" s="140"/>
      <c r="J8" s="31"/>
      <c r="K8" s="33"/>
    </row>
    <row r="9" s="1" customFormat="1" ht="16.5" customHeight="1">
      <c r="B9" s="48"/>
      <c r="C9" s="49"/>
      <c r="D9" s="49"/>
      <c r="E9" s="141" t="s">
        <v>185</v>
      </c>
      <c r="F9" s="49"/>
      <c r="G9" s="49"/>
      <c r="H9" s="49"/>
      <c r="I9" s="142"/>
      <c r="J9" s="49"/>
      <c r="K9" s="53"/>
    </row>
    <row r="10" s="1" customFormat="1">
      <c r="B10" s="48"/>
      <c r="C10" s="49"/>
      <c r="D10" s="42" t="s">
        <v>115</v>
      </c>
      <c r="E10" s="49"/>
      <c r="F10" s="49"/>
      <c r="G10" s="49"/>
      <c r="H10" s="49"/>
      <c r="I10" s="142"/>
      <c r="J10" s="49"/>
      <c r="K10" s="53"/>
    </row>
    <row r="11" s="1" customFormat="1" ht="36.96" customHeight="1">
      <c r="B11" s="48"/>
      <c r="C11" s="49"/>
      <c r="D11" s="49"/>
      <c r="E11" s="143" t="s">
        <v>808</v>
      </c>
      <c r="F11" s="49"/>
      <c r="G11" s="49"/>
      <c r="H11" s="49"/>
      <c r="I11" s="142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42"/>
      <c r="J12" s="49"/>
      <c r="K12" s="53"/>
    </row>
    <row r="13" s="1" customFormat="1" ht="14.4" customHeight="1">
      <c r="B13" s="48"/>
      <c r="C13" s="49"/>
      <c r="D13" s="42" t="s">
        <v>21</v>
      </c>
      <c r="E13" s="49"/>
      <c r="F13" s="37" t="s">
        <v>106</v>
      </c>
      <c r="G13" s="49"/>
      <c r="H13" s="49"/>
      <c r="I13" s="144" t="s">
        <v>23</v>
      </c>
      <c r="J13" s="37" t="s">
        <v>5</v>
      </c>
      <c r="K13" s="53"/>
    </row>
    <row r="14" s="1" customFormat="1" ht="14.4" customHeight="1">
      <c r="B14" s="48"/>
      <c r="C14" s="49"/>
      <c r="D14" s="42" t="s">
        <v>24</v>
      </c>
      <c r="E14" s="49"/>
      <c r="F14" s="37" t="s">
        <v>25</v>
      </c>
      <c r="G14" s="49"/>
      <c r="H14" s="49"/>
      <c r="I14" s="144" t="s">
        <v>26</v>
      </c>
      <c r="J14" s="145" t="str">
        <f>'Rekapitulace stavby'!AN8</f>
        <v>10. 12. 2018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42"/>
      <c r="J15" s="49"/>
      <c r="K15" s="53"/>
    </row>
    <row r="16" s="1" customFormat="1" ht="14.4" customHeight="1">
      <c r="B16" s="48"/>
      <c r="C16" s="49"/>
      <c r="D16" s="42" t="s">
        <v>28</v>
      </c>
      <c r="E16" s="49"/>
      <c r="F16" s="49"/>
      <c r="G16" s="49"/>
      <c r="H16" s="49"/>
      <c r="I16" s="144" t="s">
        <v>29</v>
      </c>
      <c r="J16" s="37" t="s">
        <v>30</v>
      </c>
      <c r="K16" s="53"/>
    </row>
    <row r="17" s="1" customFormat="1" ht="18" customHeight="1">
      <c r="B17" s="48"/>
      <c r="C17" s="49"/>
      <c r="D17" s="49"/>
      <c r="E17" s="37" t="s">
        <v>31</v>
      </c>
      <c r="F17" s="49"/>
      <c r="G17" s="49"/>
      <c r="H17" s="49"/>
      <c r="I17" s="144" t="s">
        <v>32</v>
      </c>
      <c r="J17" s="37" t="s">
        <v>5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42"/>
      <c r="J18" s="49"/>
      <c r="K18" s="53"/>
    </row>
    <row r="19" s="1" customFormat="1" ht="14.4" customHeight="1">
      <c r="B19" s="48"/>
      <c r="C19" s="49"/>
      <c r="D19" s="42" t="s">
        <v>33</v>
      </c>
      <c r="E19" s="49"/>
      <c r="F19" s="49"/>
      <c r="G19" s="49"/>
      <c r="H19" s="49"/>
      <c r="I19" s="144" t="s">
        <v>29</v>
      </c>
      <c r="J19" s="37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44" t="s">
        <v>32</v>
      </c>
      <c r="J20" s="37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42"/>
      <c r="J21" s="49"/>
      <c r="K21" s="53"/>
    </row>
    <row r="22" s="1" customFormat="1" ht="14.4" customHeight="1">
      <c r="B22" s="48"/>
      <c r="C22" s="49"/>
      <c r="D22" s="42" t="s">
        <v>35</v>
      </c>
      <c r="E22" s="49"/>
      <c r="F22" s="49"/>
      <c r="G22" s="49"/>
      <c r="H22" s="49"/>
      <c r="I22" s="144" t="s">
        <v>29</v>
      </c>
      <c r="J22" s="37" t="s">
        <v>36</v>
      </c>
      <c r="K22" s="53"/>
    </row>
    <row r="23" s="1" customFormat="1" ht="18" customHeight="1">
      <c r="B23" s="48"/>
      <c r="C23" s="49"/>
      <c r="D23" s="49"/>
      <c r="E23" s="37" t="s">
        <v>37</v>
      </c>
      <c r="F23" s="49"/>
      <c r="G23" s="49"/>
      <c r="H23" s="49"/>
      <c r="I23" s="144" t="s">
        <v>32</v>
      </c>
      <c r="J23" s="37" t="s">
        <v>38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42"/>
      <c r="J24" s="49"/>
      <c r="K24" s="53"/>
    </row>
    <row r="25" s="1" customFormat="1" ht="14.4" customHeight="1">
      <c r="B25" s="48"/>
      <c r="C25" s="49"/>
      <c r="D25" s="42" t="s">
        <v>40</v>
      </c>
      <c r="E25" s="49"/>
      <c r="F25" s="49"/>
      <c r="G25" s="49"/>
      <c r="H25" s="49"/>
      <c r="I25" s="142"/>
      <c r="J25" s="49"/>
      <c r="K25" s="53"/>
    </row>
    <row r="26" s="7" customFormat="1" ht="242.25" customHeight="1">
      <c r="B26" s="146"/>
      <c r="C26" s="147"/>
      <c r="D26" s="147"/>
      <c r="E26" s="46" t="s">
        <v>809</v>
      </c>
      <c r="F26" s="46"/>
      <c r="G26" s="46"/>
      <c r="H26" s="46"/>
      <c r="I26" s="148"/>
      <c r="J26" s="147"/>
      <c r="K26" s="14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42"/>
      <c r="J27" s="49"/>
      <c r="K27" s="53"/>
    </row>
    <row r="28" s="1" customFormat="1" ht="6.96" customHeight="1">
      <c r="B28" s="48"/>
      <c r="C28" s="49"/>
      <c r="D28" s="84"/>
      <c r="E28" s="84"/>
      <c r="F28" s="84"/>
      <c r="G28" s="84"/>
      <c r="H28" s="84"/>
      <c r="I28" s="150"/>
      <c r="J28" s="84"/>
      <c r="K28" s="151"/>
    </row>
    <row r="29" s="1" customFormat="1" ht="25.44" customHeight="1">
      <c r="B29" s="48"/>
      <c r="C29" s="49"/>
      <c r="D29" s="152" t="s">
        <v>42</v>
      </c>
      <c r="E29" s="49"/>
      <c r="F29" s="49"/>
      <c r="G29" s="49"/>
      <c r="H29" s="49"/>
      <c r="I29" s="142"/>
      <c r="J29" s="153">
        <f>ROUND(J87,2)</f>
        <v>0</v>
      </c>
      <c r="K29" s="53"/>
    </row>
    <row r="30" s="1" customFormat="1" ht="6.96" customHeight="1">
      <c r="B30" s="48"/>
      <c r="C30" s="49"/>
      <c r="D30" s="84"/>
      <c r="E30" s="84"/>
      <c r="F30" s="84"/>
      <c r="G30" s="84"/>
      <c r="H30" s="84"/>
      <c r="I30" s="150"/>
      <c r="J30" s="84"/>
      <c r="K30" s="151"/>
    </row>
    <row r="31" s="1" customFormat="1" ht="14.4" customHeight="1">
      <c r="B31" s="48"/>
      <c r="C31" s="49"/>
      <c r="D31" s="49"/>
      <c r="E31" s="49"/>
      <c r="F31" s="54" t="s">
        <v>44</v>
      </c>
      <c r="G31" s="49"/>
      <c r="H31" s="49"/>
      <c r="I31" s="154" t="s">
        <v>43</v>
      </c>
      <c r="J31" s="54" t="s">
        <v>45</v>
      </c>
      <c r="K31" s="53"/>
    </row>
    <row r="32" s="1" customFormat="1" ht="14.4" customHeight="1">
      <c r="B32" s="48"/>
      <c r="C32" s="49"/>
      <c r="D32" s="57" t="s">
        <v>46</v>
      </c>
      <c r="E32" s="57" t="s">
        <v>47</v>
      </c>
      <c r="F32" s="155">
        <f>ROUND(SUM(BE87:BE178), 2)</f>
        <v>0</v>
      </c>
      <c r="G32" s="49"/>
      <c r="H32" s="49"/>
      <c r="I32" s="156">
        <v>0.20999999999999999</v>
      </c>
      <c r="J32" s="155">
        <f>ROUND(ROUND((SUM(BE87:BE178)), 2)*I32, 2)</f>
        <v>0</v>
      </c>
      <c r="K32" s="53"/>
    </row>
    <row r="33" s="1" customFormat="1" ht="14.4" customHeight="1">
      <c r="B33" s="48"/>
      <c r="C33" s="49"/>
      <c r="D33" s="49"/>
      <c r="E33" s="57" t="s">
        <v>48</v>
      </c>
      <c r="F33" s="155">
        <f>ROUND(SUM(BF87:BF178), 2)</f>
        <v>0</v>
      </c>
      <c r="G33" s="49"/>
      <c r="H33" s="49"/>
      <c r="I33" s="156">
        <v>0.14999999999999999</v>
      </c>
      <c r="J33" s="155">
        <f>ROUND(ROUND((SUM(BF87:BF178)),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49</v>
      </c>
      <c r="F34" s="155">
        <f>ROUND(SUM(BG87:BG178), 2)</f>
        <v>0</v>
      </c>
      <c r="G34" s="49"/>
      <c r="H34" s="49"/>
      <c r="I34" s="156">
        <v>0.20999999999999999</v>
      </c>
      <c r="J34" s="155">
        <v>0</v>
      </c>
      <c r="K34" s="53"/>
    </row>
    <row r="35" hidden="1" s="1" customFormat="1" ht="14.4" customHeight="1">
      <c r="B35" s="48"/>
      <c r="C35" s="49"/>
      <c r="D35" s="49"/>
      <c r="E35" s="57" t="s">
        <v>50</v>
      </c>
      <c r="F35" s="155">
        <f>ROUND(SUM(BH87:BH178), 2)</f>
        <v>0</v>
      </c>
      <c r="G35" s="49"/>
      <c r="H35" s="49"/>
      <c r="I35" s="156">
        <v>0.14999999999999999</v>
      </c>
      <c r="J35" s="155">
        <v>0</v>
      </c>
      <c r="K35" s="53"/>
    </row>
    <row r="36" hidden="1" s="1" customFormat="1" ht="14.4" customHeight="1">
      <c r="B36" s="48"/>
      <c r="C36" s="49"/>
      <c r="D36" s="49"/>
      <c r="E36" s="57" t="s">
        <v>51</v>
      </c>
      <c r="F36" s="155">
        <f>ROUND(SUM(BI87:BI178), 2)</f>
        <v>0</v>
      </c>
      <c r="G36" s="49"/>
      <c r="H36" s="49"/>
      <c r="I36" s="156">
        <v>0</v>
      </c>
      <c r="J36" s="155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42"/>
      <c r="J37" s="49"/>
      <c r="K37" s="53"/>
    </row>
    <row r="38" s="1" customFormat="1" ht="25.44" customHeight="1">
      <c r="B38" s="48"/>
      <c r="C38" s="157"/>
      <c r="D38" s="158" t="s">
        <v>52</v>
      </c>
      <c r="E38" s="90"/>
      <c r="F38" s="90"/>
      <c r="G38" s="159" t="s">
        <v>53</v>
      </c>
      <c r="H38" s="160" t="s">
        <v>54</v>
      </c>
      <c r="I38" s="161"/>
      <c r="J38" s="162">
        <f>SUM(J29:J36)</f>
        <v>0</v>
      </c>
      <c r="K38" s="163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64"/>
      <c r="J39" s="70"/>
      <c r="K39" s="71"/>
    </row>
    <row r="43" s="1" customFormat="1" ht="6.96" customHeight="1">
      <c r="B43" s="72"/>
      <c r="C43" s="73"/>
      <c r="D43" s="73"/>
      <c r="E43" s="73"/>
      <c r="F43" s="73"/>
      <c r="G43" s="73"/>
      <c r="H43" s="73"/>
      <c r="I43" s="165"/>
      <c r="J43" s="73"/>
      <c r="K43" s="166"/>
    </row>
    <row r="44" s="1" customFormat="1" ht="36.96" customHeight="1">
      <c r="B44" s="48"/>
      <c r="C44" s="32" t="s">
        <v>118</v>
      </c>
      <c r="D44" s="49"/>
      <c r="E44" s="49"/>
      <c r="F44" s="49"/>
      <c r="G44" s="49"/>
      <c r="H44" s="49"/>
      <c r="I44" s="142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42"/>
      <c r="J45" s="49"/>
      <c r="K45" s="53"/>
    </row>
    <row r="46" s="1" customFormat="1" ht="14.4" customHeight="1">
      <c r="B46" s="48"/>
      <c r="C46" s="42" t="s">
        <v>19</v>
      </c>
      <c r="D46" s="49"/>
      <c r="E46" s="49"/>
      <c r="F46" s="49"/>
      <c r="G46" s="49"/>
      <c r="H46" s="49"/>
      <c r="I46" s="142"/>
      <c r="J46" s="49"/>
      <c r="K46" s="53"/>
    </row>
    <row r="47" s="1" customFormat="1" ht="16.5" customHeight="1">
      <c r="B47" s="48"/>
      <c r="C47" s="49"/>
      <c r="D47" s="49"/>
      <c r="E47" s="141" t="str">
        <f>E7</f>
        <v>Areál nemocnice v Českém Brodě – zřízení skladu odpadů</v>
      </c>
      <c r="F47" s="42"/>
      <c r="G47" s="42"/>
      <c r="H47" s="42"/>
      <c r="I47" s="142"/>
      <c r="J47" s="49"/>
      <c r="K47" s="53"/>
    </row>
    <row r="48">
      <c r="B48" s="30"/>
      <c r="C48" s="42" t="s">
        <v>113</v>
      </c>
      <c r="D48" s="31"/>
      <c r="E48" s="31"/>
      <c r="F48" s="31"/>
      <c r="G48" s="31"/>
      <c r="H48" s="31"/>
      <c r="I48" s="140"/>
      <c r="J48" s="31"/>
      <c r="K48" s="33"/>
    </row>
    <row r="49" s="1" customFormat="1" ht="16.5" customHeight="1">
      <c r="B49" s="48"/>
      <c r="C49" s="49"/>
      <c r="D49" s="49"/>
      <c r="E49" s="141" t="s">
        <v>185</v>
      </c>
      <c r="F49" s="49"/>
      <c r="G49" s="49"/>
      <c r="H49" s="49"/>
      <c r="I49" s="142"/>
      <c r="J49" s="49"/>
      <c r="K49" s="53"/>
    </row>
    <row r="50" s="1" customFormat="1" ht="14.4" customHeight="1">
      <c r="B50" s="48"/>
      <c r="C50" s="42" t="s">
        <v>115</v>
      </c>
      <c r="D50" s="49"/>
      <c r="E50" s="49"/>
      <c r="F50" s="49"/>
      <c r="G50" s="49"/>
      <c r="H50" s="49"/>
      <c r="I50" s="142"/>
      <c r="J50" s="49"/>
      <c r="K50" s="53"/>
    </row>
    <row r="51" s="1" customFormat="1" ht="17.25" customHeight="1">
      <c r="B51" s="48"/>
      <c r="C51" s="49"/>
      <c r="D51" s="49"/>
      <c r="E51" s="143" t="str">
        <f>E11</f>
        <v>01_04 - Zařízení silnoproudé elektrotechniky</v>
      </c>
      <c r="F51" s="49"/>
      <c r="G51" s="49"/>
      <c r="H51" s="49"/>
      <c r="I51" s="142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42"/>
      <c r="J52" s="49"/>
      <c r="K52" s="53"/>
    </row>
    <row r="53" s="1" customFormat="1" ht="18" customHeight="1">
      <c r="B53" s="48"/>
      <c r="C53" s="42" t="s">
        <v>24</v>
      </c>
      <c r="D53" s="49"/>
      <c r="E53" s="49"/>
      <c r="F53" s="37" t="str">
        <f>F14</f>
        <v>Český Brod, ul. Žižkova, areál nemocnice</v>
      </c>
      <c r="G53" s="49"/>
      <c r="H53" s="49"/>
      <c r="I53" s="144" t="s">
        <v>26</v>
      </c>
      <c r="J53" s="145" t="str">
        <f>IF(J14="","",J14)</f>
        <v>10. 12. 2018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42"/>
      <c r="J54" s="49"/>
      <c r="K54" s="53"/>
    </row>
    <row r="55" s="1" customFormat="1">
      <c r="B55" s="48"/>
      <c r="C55" s="42" t="s">
        <v>28</v>
      </c>
      <c r="D55" s="49"/>
      <c r="E55" s="49"/>
      <c r="F55" s="37" t="str">
        <f>E17</f>
        <v>město Český Brod</v>
      </c>
      <c r="G55" s="49"/>
      <c r="H55" s="49"/>
      <c r="I55" s="144" t="s">
        <v>35</v>
      </c>
      <c r="J55" s="46" t="str">
        <f>E23</f>
        <v>PROJEKT CENTRUM NOVA s.r.o.</v>
      </c>
      <c r="K55" s="53"/>
    </row>
    <row r="56" s="1" customFormat="1" ht="14.4" customHeight="1">
      <c r="B56" s="48"/>
      <c r="C56" s="42" t="s">
        <v>33</v>
      </c>
      <c r="D56" s="49"/>
      <c r="E56" s="49"/>
      <c r="F56" s="37" t="str">
        <f>IF(E20="","",E20)</f>
        <v/>
      </c>
      <c r="G56" s="49"/>
      <c r="H56" s="49"/>
      <c r="I56" s="142"/>
      <c r="J56" s="167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42"/>
      <c r="J57" s="49"/>
      <c r="K57" s="53"/>
    </row>
    <row r="58" s="1" customFormat="1" ht="29.28" customHeight="1">
      <c r="B58" s="48"/>
      <c r="C58" s="168" t="s">
        <v>119</v>
      </c>
      <c r="D58" s="157"/>
      <c r="E58" s="157"/>
      <c r="F58" s="157"/>
      <c r="G58" s="157"/>
      <c r="H58" s="157"/>
      <c r="I58" s="169"/>
      <c r="J58" s="170" t="s">
        <v>120</v>
      </c>
      <c r="K58" s="171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42"/>
      <c r="J59" s="49"/>
      <c r="K59" s="53"/>
    </row>
    <row r="60" s="1" customFormat="1" ht="29.28" customHeight="1">
      <c r="B60" s="48"/>
      <c r="C60" s="172" t="s">
        <v>121</v>
      </c>
      <c r="D60" s="49"/>
      <c r="E60" s="49"/>
      <c r="F60" s="49"/>
      <c r="G60" s="49"/>
      <c r="H60" s="49"/>
      <c r="I60" s="142"/>
      <c r="J60" s="153">
        <f>J87</f>
        <v>0</v>
      </c>
      <c r="K60" s="53"/>
      <c r="AU60" s="26" t="s">
        <v>122</v>
      </c>
    </row>
    <row r="61" s="8" customFormat="1" ht="24.96" customHeight="1">
      <c r="B61" s="173"/>
      <c r="C61" s="174"/>
      <c r="D61" s="175" t="s">
        <v>194</v>
      </c>
      <c r="E61" s="176"/>
      <c r="F61" s="176"/>
      <c r="G61" s="176"/>
      <c r="H61" s="176"/>
      <c r="I61" s="177"/>
      <c r="J61" s="178">
        <f>J88</f>
        <v>0</v>
      </c>
      <c r="K61" s="179"/>
    </row>
    <row r="62" s="9" customFormat="1" ht="19.92" customHeight="1">
      <c r="B62" s="180"/>
      <c r="C62" s="181"/>
      <c r="D62" s="182" t="s">
        <v>810</v>
      </c>
      <c r="E62" s="183"/>
      <c r="F62" s="183"/>
      <c r="G62" s="183"/>
      <c r="H62" s="183"/>
      <c r="I62" s="184"/>
      <c r="J62" s="185">
        <f>J89</f>
        <v>0</v>
      </c>
      <c r="K62" s="186"/>
    </row>
    <row r="63" s="9" customFormat="1" ht="19.92" customHeight="1">
      <c r="B63" s="180"/>
      <c r="C63" s="181"/>
      <c r="D63" s="182" t="s">
        <v>811</v>
      </c>
      <c r="E63" s="183"/>
      <c r="F63" s="183"/>
      <c r="G63" s="183"/>
      <c r="H63" s="183"/>
      <c r="I63" s="184"/>
      <c r="J63" s="185">
        <f>J142</f>
        <v>0</v>
      </c>
      <c r="K63" s="186"/>
    </row>
    <row r="64" s="9" customFormat="1" ht="19.92" customHeight="1">
      <c r="B64" s="180"/>
      <c r="C64" s="181"/>
      <c r="D64" s="182" t="s">
        <v>812</v>
      </c>
      <c r="E64" s="183"/>
      <c r="F64" s="183"/>
      <c r="G64" s="183"/>
      <c r="H64" s="183"/>
      <c r="I64" s="184"/>
      <c r="J64" s="185">
        <f>J151</f>
        <v>0</v>
      </c>
      <c r="K64" s="186"/>
    </row>
    <row r="65" s="8" customFormat="1" ht="24.96" customHeight="1">
      <c r="B65" s="173"/>
      <c r="C65" s="174"/>
      <c r="D65" s="175" t="s">
        <v>450</v>
      </c>
      <c r="E65" s="176"/>
      <c r="F65" s="176"/>
      <c r="G65" s="176"/>
      <c r="H65" s="176"/>
      <c r="I65" s="177"/>
      <c r="J65" s="178">
        <f>J168</f>
        <v>0</v>
      </c>
      <c r="K65" s="179"/>
    </row>
    <row r="66" s="1" customFormat="1" ht="21.84" customHeight="1">
      <c r="B66" s="48"/>
      <c r="C66" s="49"/>
      <c r="D66" s="49"/>
      <c r="E66" s="49"/>
      <c r="F66" s="49"/>
      <c r="G66" s="49"/>
      <c r="H66" s="49"/>
      <c r="I66" s="142"/>
      <c r="J66" s="49"/>
      <c r="K66" s="53"/>
    </row>
    <row r="67" s="1" customFormat="1" ht="6.96" customHeight="1">
      <c r="B67" s="69"/>
      <c r="C67" s="70"/>
      <c r="D67" s="70"/>
      <c r="E67" s="70"/>
      <c r="F67" s="70"/>
      <c r="G67" s="70"/>
      <c r="H67" s="70"/>
      <c r="I67" s="164"/>
      <c r="J67" s="70"/>
      <c r="K67" s="71"/>
    </row>
    <row r="71" s="1" customFormat="1" ht="6.96" customHeight="1">
      <c r="B71" s="72"/>
      <c r="C71" s="73"/>
      <c r="D71" s="73"/>
      <c r="E71" s="73"/>
      <c r="F71" s="73"/>
      <c r="G71" s="73"/>
      <c r="H71" s="73"/>
      <c r="I71" s="165"/>
      <c r="J71" s="73"/>
      <c r="K71" s="73"/>
      <c r="L71" s="48"/>
    </row>
    <row r="72" s="1" customFormat="1" ht="36.96" customHeight="1">
      <c r="B72" s="48"/>
      <c r="C72" s="74" t="s">
        <v>125</v>
      </c>
      <c r="I72" s="187"/>
      <c r="L72" s="48"/>
    </row>
    <row r="73" s="1" customFormat="1" ht="6.96" customHeight="1">
      <c r="B73" s="48"/>
      <c r="I73" s="187"/>
      <c r="L73" s="48"/>
    </row>
    <row r="74" s="1" customFormat="1" ht="14.4" customHeight="1">
      <c r="B74" s="48"/>
      <c r="C74" s="76" t="s">
        <v>19</v>
      </c>
      <c r="I74" s="187"/>
      <c r="L74" s="48"/>
    </row>
    <row r="75" s="1" customFormat="1" ht="16.5" customHeight="1">
      <c r="B75" s="48"/>
      <c r="E75" s="188" t="str">
        <f>E7</f>
        <v>Areál nemocnice v Českém Brodě – zřízení skladu odpadů</v>
      </c>
      <c r="F75" s="76"/>
      <c r="G75" s="76"/>
      <c r="H75" s="76"/>
      <c r="I75" s="187"/>
      <c r="L75" s="48"/>
    </row>
    <row r="76">
      <c r="B76" s="30"/>
      <c r="C76" s="76" t="s">
        <v>113</v>
      </c>
      <c r="L76" s="30"/>
    </row>
    <row r="77" s="1" customFormat="1" ht="16.5" customHeight="1">
      <c r="B77" s="48"/>
      <c r="E77" s="188" t="s">
        <v>185</v>
      </c>
      <c r="F77" s="1"/>
      <c r="G77" s="1"/>
      <c r="H77" s="1"/>
      <c r="I77" s="187"/>
      <c r="L77" s="48"/>
    </row>
    <row r="78" s="1" customFormat="1" ht="14.4" customHeight="1">
      <c r="B78" s="48"/>
      <c r="C78" s="76" t="s">
        <v>115</v>
      </c>
      <c r="I78" s="187"/>
      <c r="L78" s="48"/>
    </row>
    <row r="79" s="1" customFormat="1" ht="17.25" customHeight="1">
      <c r="B79" s="48"/>
      <c r="E79" s="79" t="str">
        <f>E11</f>
        <v>01_04 - Zařízení silnoproudé elektrotechniky</v>
      </c>
      <c r="F79" s="1"/>
      <c r="G79" s="1"/>
      <c r="H79" s="1"/>
      <c r="I79" s="187"/>
      <c r="L79" s="48"/>
    </row>
    <row r="80" s="1" customFormat="1" ht="6.96" customHeight="1">
      <c r="B80" s="48"/>
      <c r="I80" s="187"/>
      <c r="L80" s="48"/>
    </row>
    <row r="81" s="1" customFormat="1" ht="18" customHeight="1">
      <c r="B81" s="48"/>
      <c r="C81" s="76" t="s">
        <v>24</v>
      </c>
      <c r="F81" s="189" t="str">
        <f>F14</f>
        <v>Český Brod, ul. Žižkova, areál nemocnice</v>
      </c>
      <c r="I81" s="190" t="s">
        <v>26</v>
      </c>
      <c r="J81" s="81" t="str">
        <f>IF(J14="","",J14)</f>
        <v>10. 12. 2018</v>
      </c>
      <c r="L81" s="48"/>
    </row>
    <row r="82" s="1" customFormat="1" ht="6.96" customHeight="1">
      <c r="B82" s="48"/>
      <c r="I82" s="187"/>
      <c r="L82" s="48"/>
    </row>
    <row r="83" s="1" customFormat="1">
      <c r="B83" s="48"/>
      <c r="C83" s="76" t="s">
        <v>28</v>
      </c>
      <c r="F83" s="189" t="str">
        <f>E17</f>
        <v>město Český Brod</v>
      </c>
      <c r="I83" s="190" t="s">
        <v>35</v>
      </c>
      <c r="J83" s="189" t="str">
        <f>E23</f>
        <v>PROJEKT CENTRUM NOVA s.r.o.</v>
      </c>
      <c r="L83" s="48"/>
    </row>
    <row r="84" s="1" customFormat="1" ht="14.4" customHeight="1">
      <c r="B84" s="48"/>
      <c r="C84" s="76" t="s">
        <v>33</v>
      </c>
      <c r="F84" s="189" t="str">
        <f>IF(E20="","",E20)</f>
        <v/>
      </c>
      <c r="I84" s="187"/>
      <c r="L84" s="48"/>
    </row>
    <row r="85" s="1" customFormat="1" ht="10.32" customHeight="1">
      <c r="B85" s="48"/>
      <c r="I85" s="187"/>
      <c r="L85" s="48"/>
    </row>
    <row r="86" s="10" customFormat="1" ht="29.28" customHeight="1">
      <c r="B86" s="191"/>
      <c r="C86" s="192" t="s">
        <v>126</v>
      </c>
      <c r="D86" s="193" t="s">
        <v>61</v>
      </c>
      <c r="E86" s="193" t="s">
        <v>57</v>
      </c>
      <c r="F86" s="193" t="s">
        <v>127</v>
      </c>
      <c r="G86" s="193" t="s">
        <v>128</v>
      </c>
      <c r="H86" s="193" t="s">
        <v>129</v>
      </c>
      <c r="I86" s="194" t="s">
        <v>130</v>
      </c>
      <c r="J86" s="193" t="s">
        <v>120</v>
      </c>
      <c r="K86" s="195" t="s">
        <v>131</v>
      </c>
      <c r="L86" s="191"/>
      <c r="M86" s="94" t="s">
        <v>132</v>
      </c>
      <c r="N86" s="95" t="s">
        <v>46</v>
      </c>
      <c r="O86" s="95" t="s">
        <v>133</v>
      </c>
      <c r="P86" s="95" t="s">
        <v>134</v>
      </c>
      <c r="Q86" s="95" t="s">
        <v>135</v>
      </c>
      <c r="R86" s="95" t="s">
        <v>136</v>
      </c>
      <c r="S86" s="95" t="s">
        <v>137</v>
      </c>
      <c r="T86" s="96" t="s">
        <v>138</v>
      </c>
    </row>
    <row r="87" s="1" customFormat="1" ht="29.28" customHeight="1">
      <c r="B87" s="48"/>
      <c r="C87" s="98" t="s">
        <v>121</v>
      </c>
      <c r="I87" s="187"/>
      <c r="J87" s="196">
        <f>BK87</f>
        <v>0</v>
      </c>
      <c r="L87" s="48"/>
      <c r="M87" s="97"/>
      <c r="N87" s="84"/>
      <c r="O87" s="84"/>
      <c r="P87" s="197">
        <f>P88+P168</f>
        <v>0</v>
      </c>
      <c r="Q87" s="84"/>
      <c r="R87" s="197">
        <f>R88+R168</f>
        <v>0.083379999999999996</v>
      </c>
      <c r="S87" s="84"/>
      <c r="T87" s="198">
        <f>T88+T168</f>
        <v>0</v>
      </c>
      <c r="AT87" s="26" t="s">
        <v>75</v>
      </c>
      <c r="AU87" s="26" t="s">
        <v>122</v>
      </c>
      <c r="BK87" s="199">
        <f>BK88+BK168</f>
        <v>0</v>
      </c>
    </row>
    <row r="88" s="11" customFormat="1" ht="37.44001" customHeight="1">
      <c r="B88" s="200"/>
      <c r="D88" s="201" t="s">
        <v>75</v>
      </c>
      <c r="E88" s="202" t="s">
        <v>425</v>
      </c>
      <c r="F88" s="202" t="s">
        <v>426</v>
      </c>
      <c r="I88" s="203"/>
      <c r="J88" s="204">
        <f>BK88</f>
        <v>0</v>
      </c>
      <c r="L88" s="200"/>
      <c r="M88" s="205"/>
      <c r="N88" s="206"/>
      <c r="O88" s="206"/>
      <c r="P88" s="207">
        <f>P89+P142+P151</f>
        <v>0</v>
      </c>
      <c r="Q88" s="206"/>
      <c r="R88" s="207">
        <f>R89+R142+R151</f>
        <v>0.083379999999999996</v>
      </c>
      <c r="S88" s="206"/>
      <c r="T88" s="208">
        <f>T89+T142+T151</f>
        <v>0</v>
      </c>
      <c r="AR88" s="201" t="s">
        <v>88</v>
      </c>
      <c r="AT88" s="209" t="s">
        <v>75</v>
      </c>
      <c r="AU88" s="209" t="s">
        <v>76</v>
      </c>
      <c r="AY88" s="201" t="s">
        <v>142</v>
      </c>
      <c r="BK88" s="210">
        <f>BK89+BK142+BK151</f>
        <v>0</v>
      </c>
    </row>
    <row r="89" s="11" customFormat="1" ht="19.92" customHeight="1">
      <c r="B89" s="200"/>
      <c r="D89" s="201" t="s">
        <v>75</v>
      </c>
      <c r="E89" s="211" t="s">
        <v>813</v>
      </c>
      <c r="F89" s="211" t="s">
        <v>814</v>
      </c>
      <c r="I89" s="203"/>
      <c r="J89" s="212">
        <f>BK89</f>
        <v>0</v>
      </c>
      <c r="L89" s="200"/>
      <c r="M89" s="205"/>
      <c r="N89" s="206"/>
      <c r="O89" s="206"/>
      <c r="P89" s="207">
        <f>SUM(P90:P141)</f>
        <v>0</v>
      </c>
      <c r="Q89" s="206"/>
      <c r="R89" s="207">
        <f>SUM(R90:R141)</f>
        <v>0.079809999999999992</v>
      </c>
      <c r="S89" s="206"/>
      <c r="T89" s="208">
        <f>SUM(T90:T141)</f>
        <v>0</v>
      </c>
      <c r="AR89" s="201" t="s">
        <v>88</v>
      </c>
      <c r="AT89" s="209" t="s">
        <v>75</v>
      </c>
      <c r="AU89" s="209" t="s">
        <v>83</v>
      </c>
      <c r="AY89" s="201" t="s">
        <v>142</v>
      </c>
      <c r="BK89" s="210">
        <f>SUM(BK90:BK141)</f>
        <v>0</v>
      </c>
    </row>
    <row r="90" s="1" customFormat="1" ht="16.5" customHeight="1">
      <c r="B90" s="213"/>
      <c r="C90" s="214" t="s">
        <v>83</v>
      </c>
      <c r="D90" s="214" t="s">
        <v>144</v>
      </c>
      <c r="E90" s="215" t="s">
        <v>815</v>
      </c>
      <c r="F90" s="216" t="s">
        <v>816</v>
      </c>
      <c r="G90" s="217" t="s">
        <v>338</v>
      </c>
      <c r="H90" s="218">
        <v>75</v>
      </c>
      <c r="I90" s="219"/>
      <c r="J90" s="220">
        <f>ROUND(I90*H90,2)</f>
        <v>0</v>
      </c>
      <c r="K90" s="216" t="s">
        <v>202</v>
      </c>
      <c r="L90" s="48"/>
      <c r="M90" s="221" t="s">
        <v>5</v>
      </c>
      <c r="N90" s="222" t="s">
        <v>47</v>
      </c>
      <c r="O90" s="49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AR90" s="26" t="s">
        <v>315</v>
      </c>
      <c r="AT90" s="26" t="s">
        <v>144</v>
      </c>
      <c r="AU90" s="26" t="s">
        <v>88</v>
      </c>
      <c r="AY90" s="26" t="s">
        <v>142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26" t="s">
        <v>83</v>
      </c>
      <c r="BK90" s="225">
        <f>ROUND(I90*H90,2)</f>
        <v>0</v>
      </c>
      <c r="BL90" s="26" t="s">
        <v>315</v>
      </c>
      <c r="BM90" s="26" t="s">
        <v>817</v>
      </c>
    </row>
    <row r="91" s="12" customFormat="1">
      <c r="B91" s="232"/>
      <c r="D91" s="226" t="s">
        <v>205</v>
      </c>
      <c r="E91" s="233" t="s">
        <v>5</v>
      </c>
      <c r="F91" s="234" t="s">
        <v>818</v>
      </c>
      <c r="H91" s="235">
        <v>75</v>
      </c>
      <c r="I91" s="236"/>
      <c r="L91" s="232"/>
      <c r="M91" s="237"/>
      <c r="N91" s="238"/>
      <c r="O91" s="238"/>
      <c r="P91" s="238"/>
      <c r="Q91" s="238"/>
      <c r="R91" s="238"/>
      <c r="S91" s="238"/>
      <c r="T91" s="239"/>
      <c r="AT91" s="233" t="s">
        <v>205</v>
      </c>
      <c r="AU91" s="233" t="s">
        <v>88</v>
      </c>
      <c r="AV91" s="12" t="s">
        <v>88</v>
      </c>
      <c r="AW91" s="12" t="s">
        <v>39</v>
      </c>
      <c r="AX91" s="12" t="s">
        <v>83</v>
      </c>
      <c r="AY91" s="233" t="s">
        <v>142</v>
      </c>
    </row>
    <row r="92" s="1" customFormat="1" ht="16.5" customHeight="1">
      <c r="B92" s="213"/>
      <c r="C92" s="255" t="s">
        <v>88</v>
      </c>
      <c r="D92" s="255" t="s">
        <v>231</v>
      </c>
      <c r="E92" s="256" t="s">
        <v>819</v>
      </c>
      <c r="F92" s="257" t="s">
        <v>820</v>
      </c>
      <c r="G92" s="258" t="s">
        <v>338</v>
      </c>
      <c r="H92" s="259">
        <v>35</v>
      </c>
      <c r="I92" s="260"/>
      <c r="J92" s="261">
        <f>ROUND(I92*H92,2)</f>
        <v>0</v>
      </c>
      <c r="K92" s="257" t="s">
        <v>202</v>
      </c>
      <c r="L92" s="262"/>
      <c r="M92" s="263" t="s">
        <v>5</v>
      </c>
      <c r="N92" s="264" t="s">
        <v>47</v>
      </c>
      <c r="O92" s="49"/>
      <c r="P92" s="223">
        <f>O92*H92</f>
        <v>0</v>
      </c>
      <c r="Q92" s="223">
        <v>6.9999999999999994E-05</v>
      </c>
      <c r="R92" s="223">
        <f>Q92*H92</f>
        <v>0.0024499999999999999</v>
      </c>
      <c r="S92" s="223">
        <v>0</v>
      </c>
      <c r="T92" s="224">
        <f>S92*H92</f>
        <v>0</v>
      </c>
      <c r="AR92" s="26" t="s">
        <v>619</v>
      </c>
      <c r="AT92" s="26" t="s">
        <v>231</v>
      </c>
      <c r="AU92" s="26" t="s">
        <v>88</v>
      </c>
      <c r="AY92" s="26" t="s">
        <v>142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26" t="s">
        <v>83</v>
      </c>
      <c r="BK92" s="225">
        <f>ROUND(I92*H92,2)</f>
        <v>0</v>
      </c>
      <c r="BL92" s="26" t="s">
        <v>315</v>
      </c>
      <c r="BM92" s="26" t="s">
        <v>821</v>
      </c>
    </row>
    <row r="93" s="1" customFormat="1" ht="16.5" customHeight="1">
      <c r="B93" s="213"/>
      <c r="C93" s="255" t="s">
        <v>155</v>
      </c>
      <c r="D93" s="255" t="s">
        <v>231</v>
      </c>
      <c r="E93" s="256" t="s">
        <v>822</v>
      </c>
      <c r="F93" s="257" t="s">
        <v>823</v>
      </c>
      <c r="G93" s="258" t="s">
        <v>338</v>
      </c>
      <c r="H93" s="259">
        <v>40</v>
      </c>
      <c r="I93" s="260"/>
      <c r="J93" s="261">
        <f>ROUND(I93*H93,2)</f>
        <v>0</v>
      </c>
      <c r="K93" s="257" t="s">
        <v>202</v>
      </c>
      <c r="L93" s="262"/>
      <c r="M93" s="263" t="s">
        <v>5</v>
      </c>
      <c r="N93" s="264" t="s">
        <v>47</v>
      </c>
      <c r="O93" s="49"/>
      <c r="P93" s="223">
        <f>O93*H93</f>
        <v>0</v>
      </c>
      <c r="Q93" s="223">
        <v>4.0000000000000003E-05</v>
      </c>
      <c r="R93" s="223">
        <f>Q93*H93</f>
        <v>0.0016000000000000001</v>
      </c>
      <c r="S93" s="223">
        <v>0</v>
      </c>
      <c r="T93" s="224">
        <f>S93*H93</f>
        <v>0</v>
      </c>
      <c r="AR93" s="26" t="s">
        <v>619</v>
      </c>
      <c r="AT93" s="26" t="s">
        <v>231</v>
      </c>
      <c r="AU93" s="26" t="s">
        <v>88</v>
      </c>
      <c r="AY93" s="26" t="s">
        <v>142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6" t="s">
        <v>83</v>
      </c>
      <c r="BK93" s="225">
        <f>ROUND(I93*H93,2)</f>
        <v>0</v>
      </c>
      <c r="BL93" s="26" t="s">
        <v>315</v>
      </c>
      <c r="BM93" s="26" t="s">
        <v>824</v>
      </c>
    </row>
    <row r="94" s="1" customFormat="1" ht="16.5" customHeight="1">
      <c r="B94" s="213"/>
      <c r="C94" s="214" t="s">
        <v>141</v>
      </c>
      <c r="D94" s="214" t="s">
        <v>144</v>
      </c>
      <c r="E94" s="215" t="s">
        <v>825</v>
      </c>
      <c r="F94" s="216" t="s">
        <v>826</v>
      </c>
      <c r="G94" s="217" t="s">
        <v>338</v>
      </c>
      <c r="H94" s="218">
        <v>25</v>
      </c>
      <c r="I94" s="219"/>
      <c r="J94" s="220">
        <f>ROUND(I94*H94,2)</f>
        <v>0</v>
      </c>
      <c r="K94" s="216" t="s">
        <v>202</v>
      </c>
      <c r="L94" s="48"/>
      <c r="M94" s="221" t="s">
        <v>5</v>
      </c>
      <c r="N94" s="222" t="s">
        <v>47</v>
      </c>
      <c r="O94" s="49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AR94" s="26" t="s">
        <v>315</v>
      </c>
      <c r="AT94" s="26" t="s">
        <v>144</v>
      </c>
      <c r="AU94" s="26" t="s">
        <v>88</v>
      </c>
      <c r="AY94" s="26" t="s">
        <v>142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26" t="s">
        <v>83</v>
      </c>
      <c r="BK94" s="225">
        <f>ROUND(I94*H94,2)</f>
        <v>0</v>
      </c>
      <c r="BL94" s="26" t="s">
        <v>315</v>
      </c>
      <c r="BM94" s="26" t="s">
        <v>827</v>
      </c>
    </row>
    <row r="95" s="1" customFormat="1">
      <c r="B95" s="48"/>
      <c r="D95" s="226" t="s">
        <v>149</v>
      </c>
      <c r="F95" s="227" t="s">
        <v>828</v>
      </c>
      <c r="I95" s="187"/>
      <c r="L95" s="48"/>
      <c r="M95" s="228"/>
      <c r="N95" s="49"/>
      <c r="O95" s="49"/>
      <c r="P95" s="49"/>
      <c r="Q95" s="49"/>
      <c r="R95" s="49"/>
      <c r="S95" s="49"/>
      <c r="T95" s="87"/>
      <c r="AT95" s="26" t="s">
        <v>149</v>
      </c>
      <c r="AU95" s="26" t="s">
        <v>88</v>
      </c>
    </row>
    <row r="96" s="1" customFormat="1" ht="16.5" customHeight="1">
      <c r="B96" s="213"/>
      <c r="C96" s="255" t="s">
        <v>164</v>
      </c>
      <c r="D96" s="255" t="s">
        <v>231</v>
      </c>
      <c r="E96" s="256" t="s">
        <v>829</v>
      </c>
      <c r="F96" s="257" t="s">
        <v>830</v>
      </c>
      <c r="G96" s="258" t="s">
        <v>338</v>
      </c>
      <c r="H96" s="259">
        <v>25</v>
      </c>
      <c r="I96" s="260"/>
      <c r="J96" s="261">
        <f>ROUND(I96*H96,2)</f>
        <v>0</v>
      </c>
      <c r="K96" s="257" t="s">
        <v>202</v>
      </c>
      <c r="L96" s="262"/>
      <c r="M96" s="263" t="s">
        <v>5</v>
      </c>
      <c r="N96" s="264" t="s">
        <v>47</v>
      </c>
      <c r="O96" s="49"/>
      <c r="P96" s="223">
        <f>O96*H96</f>
        <v>0</v>
      </c>
      <c r="Q96" s="223">
        <v>0.001</v>
      </c>
      <c r="R96" s="223">
        <f>Q96*H96</f>
        <v>0.025000000000000001</v>
      </c>
      <c r="S96" s="223">
        <v>0</v>
      </c>
      <c r="T96" s="224">
        <f>S96*H96</f>
        <v>0</v>
      </c>
      <c r="AR96" s="26" t="s">
        <v>619</v>
      </c>
      <c r="AT96" s="26" t="s">
        <v>231</v>
      </c>
      <c r="AU96" s="26" t="s">
        <v>88</v>
      </c>
      <c r="AY96" s="26" t="s">
        <v>142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26" t="s">
        <v>83</v>
      </c>
      <c r="BK96" s="225">
        <f>ROUND(I96*H96,2)</f>
        <v>0</v>
      </c>
      <c r="BL96" s="26" t="s">
        <v>315</v>
      </c>
      <c r="BM96" s="26" t="s">
        <v>831</v>
      </c>
    </row>
    <row r="97" s="1" customFormat="1" ht="16.5" customHeight="1">
      <c r="B97" s="213"/>
      <c r="C97" s="214" t="s">
        <v>169</v>
      </c>
      <c r="D97" s="214" t="s">
        <v>144</v>
      </c>
      <c r="E97" s="215" t="s">
        <v>832</v>
      </c>
      <c r="F97" s="216" t="s">
        <v>833</v>
      </c>
      <c r="G97" s="217" t="s">
        <v>581</v>
      </c>
      <c r="H97" s="218">
        <v>10</v>
      </c>
      <c r="I97" s="219"/>
      <c r="J97" s="220">
        <f>ROUND(I97*H97,2)</f>
        <v>0</v>
      </c>
      <c r="K97" s="216" t="s">
        <v>202</v>
      </c>
      <c r="L97" s="48"/>
      <c r="M97" s="221" t="s">
        <v>5</v>
      </c>
      <c r="N97" s="222" t="s">
        <v>47</v>
      </c>
      <c r="O97" s="49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AR97" s="26" t="s">
        <v>315</v>
      </c>
      <c r="AT97" s="26" t="s">
        <v>144</v>
      </c>
      <c r="AU97" s="26" t="s">
        <v>88</v>
      </c>
      <c r="AY97" s="26" t="s">
        <v>142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26" t="s">
        <v>83</v>
      </c>
      <c r="BK97" s="225">
        <f>ROUND(I97*H97,2)</f>
        <v>0</v>
      </c>
      <c r="BL97" s="26" t="s">
        <v>315</v>
      </c>
      <c r="BM97" s="26" t="s">
        <v>834</v>
      </c>
    </row>
    <row r="98" s="1" customFormat="1" ht="16.5" customHeight="1">
      <c r="B98" s="213"/>
      <c r="C98" s="255" t="s">
        <v>174</v>
      </c>
      <c r="D98" s="255" t="s">
        <v>231</v>
      </c>
      <c r="E98" s="256" t="s">
        <v>835</v>
      </c>
      <c r="F98" s="257" t="s">
        <v>836</v>
      </c>
      <c r="G98" s="258" t="s">
        <v>581</v>
      </c>
      <c r="H98" s="259">
        <v>10</v>
      </c>
      <c r="I98" s="260"/>
      <c r="J98" s="261">
        <f>ROUND(I98*H98,2)</f>
        <v>0</v>
      </c>
      <c r="K98" s="257" t="s">
        <v>202</v>
      </c>
      <c r="L98" s="262"/>
      <c r="M98" s="263" t="s">
        <v>5</v>
      </c>
      <c r="N98" s="264" t="s">
        <v>47</v>
      </c>
      <c r="O98" s="49"/>
      <c r="P98" s="223">
        <f>O98*H98</f>
        <v>0</v>
      </c>
      <c r="Q98" s="223">
        <v>3.0000000000000001E-05</v>
      </c>
      <c r="R98" s="223">
        <f>Q98*H98</f>
        <v>0.00030000000000000003</v>
      </c>
      <c r="S98" s="223">
        <v>0</v>
      </c>
      <c r="T98" s="224">
        <f>S98*H98</f>
        <v>0</v>
      </c>
      <c r="AR98" s="26" t="s">
        <v>619</v>
      </c>
      <c r="AT98" s="26" t="s">
        <v>231</v>
      </c>
      <c r="AU98" s="26" t="s">
        <v>88</v>
      </c>
      <c r="AY98" s="26" t="s">
        <v>142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26" t="s">
        <v>83</v>
      </c>
      <c r="BK98" s="225">
        <f>ROUND(I98*H98,2)</f>
        <v>0</v>
      </c>
      <c r="BL98" s="26" t="s">
        <v>315</v>
      </c>
      <c r="BM98" s="26" t="s">
        <v>837</v>
      </c>
    </row>
    <row r="99" s="1" customFormat="1" ht="16.5" customHeight="1">
      <c r="B99" s="213"/>
      <c r="C99" s="255" t="s">
        <v>179</v>
      </c>
      <c r="D99" s="255" t="s">
        <v>231</v>
      </c>
      <c r="E99" s="256" t="s">
        <v>838</v>
      </c>
      <c r="F99" s="257" t="s">
        <v>839</v>
      </c>
      <c r="G99" s="258" t="s">
        <v>581</v>
      </c>
      <c r="H99" s="259">
        <v>5</v>
      </c>
      <c r="I99" s="260"/>
      <c r="J99" s="261">
        <f>ROUND(I99*H99,2)</f>
        <v>0</v>
      </c>
      <c r="K99" s="257" t="s">
        <v>202</v>
      </c>
      <c r="L99" s="262"/>
      <c r="M99" s="263" t="s">
        <v>5</v>
      </c>
      <c r="N99" s="264" t="s">
        <v>47</v>
      </c>
      <c r="O99" s="49"/>
      <c r="P99" s="223">
        <f>O99*H99</f>
        <v>0</v>
      </c>
      <c r="Q99" s="223">
        <v>5.0000000000000002E-05</v>
      </c>
      <c r="R99" s="223">
        <f>Q99*H99</f>
        <v>0.00025000000000000001</v>
      </c>
      <c r="S99" s="223">
        <v>0</v>
      </c>
      <c r="T99" s="224">
        <f>S99*H99</f>
        <v>0</v>
      </c>
      <c r="AR99" s="26" t="s">
        <v>619</v>
      </c>
      <c r="AT99" s="26" t="s">
        <v>231</v>
      </c>
      <c r="AU99" s="26" t="s">
        <v>88</v>
      </c>
      <c r="AY99" s="26" t="s">
        <v>142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6" t="s">
        <v>83</v>
      </c>
      <c r="BK99" s="225">
        <f>ROUND(I99*H99,2)</f>
        <v>0</v>
      </c>
      <c r="BL99" s="26" t="s">
        <v>315</v>
      </c>
      <c r="BM99" s="26" t="s">
        <v>840</v>
      </c>
    </row>
    <row r="100" s="1" customFormat="1" ht="16.5" customHeight="1">
      <c r="B100" s="213"/>
      <c r="C100" s="214" t="s">
        <v>247</v>
      </c>
      <c r="D100" s="214" t="s">
        <v>144</v>
      </c>
      <c r="E100" s="215" t="s">
        <v>841</v>
      </c>
      <c r="F100" s="216" t="s">
        <v>842</v>
      </c>
      <c r="G100" s="217" t="s">
        <v>338</v>
      </c>
      <c r="H100" s="218">
        <v>45</v>
      </c>
      <c r="I100" s="219"/>
      <c r="J100" s="220">
        <f>ROUND(I100*H100,2)</f>
        <v>0</v>
      </c>
      <c r="K100" s="216" t="s">
        <v>202</v>
      </c>
      <c r="L100" s="48"/>
      <c r="M100" s="221" t="s">
        <v>5</v>
      </c>
      <c r="N100" s="222" t="s">
        <v>47</v>
      </c>
      <c r="O100" s="49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AR100" s="26" t="s">
        <v>315</v>
      </c>
      <c r="AT100" s="26" t="s">
        <v>144</v>
      </c>
      <c r="AU100" s="26" t="s">
        <v>88</v>
      </c>
      <c r="AY100" s="26" t="s">
        <v>142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26" t="s">
        <v>83</v>
      </c>
      <c r="BK100" s="225">
        <f>ROUND(I100*H100,2)</f>
        <v>0</v>
      </c>
      <c r="BL100" s="26" t="s">
        <v>315</v>
      </c>
      <c r="BM100" s="26" t="s">
        <v>843</v>
      </c>
    </row>
    <row r="101" s="1" customFormat="1" ht="16.5" customHeight="1">
      <c r="B101" s="213"/>
      <c r="C101" s="255" t="s">
        <v>274</v>
      </c>
      <c r="D101" s="255" t="s">
        <v>231</v>
      </c>
      <c r="E101" s="256" t="s">
        <v>844</v>
      </c>
      <c r="F101" s="257" t="s">
        <v>845</v>
      </c>
      <c r="G101" s="258" t="s">
        <v>338</v>
      </c>
      <c r="H101" s="259">
        <v>45</v>
      </c>
      <c r="I101" s="260"/>
      <c r="J101" s="261">
        <f>ROUND(I101*H101,2)</f>
        <v>0</v>
      </c>
      <c r="K101" s="257" t="s">
        <v>202</v>
      </c>
      <c r="L101" s="262"/>
      <c r="M101" s="263" t="s">
        <v>5</v>
      </c>
      <c r="N101" s="264" t="s">
        <v>47</v>
      </c>
      <c r="O101" s="49"/>
      <c r="P101" s="223">
        <f>O101*H101</f>
        <v>0</v>
      </c>
      <c r="Q101" s="223">
        <v>6.9999999999999994E-05</v>
      </c>
      <c r="R101" s="223">
        <f>Q101*H101</f>
        <v>0.0031499999999999996</v>
      </c>
      <c r="S101" s="223">
        <v>0</v>
      </c>
      <c r="T101" s="224">
        <f>S101*H101</f>
        <v>0</v>
      </c>
      <c r="AR101" s="26" t="s">
        <v>619</v>
      </c>
      <c r="AT101" s="26" t="s">
        <v>231</v>
      </c>
      <c r="AU101" s="26" t="s">
        <v>88</v>
      </c>
      <c r="AY101" s="26" t="s">
        <v>142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26" t="s">
        <v>83</v>
      </c>
      <c r="BK101" s="225">
        <f>ROUND(I101*H101,2)</f>
        <v>0</v>
      </c>
      <c r="BL101" s="26" t="s">
        <v>315</v>
      </c>
      <c r="BM101" s="26" t="s">
        <v>846</v>
      </c>
    </row>
    <row r="102" s="1" customFormat="1" ht="16.5" customHeight="1">
      <c r="B102" s="213"/>
      <c r="C102" s="214" t="s">
        <v>280</v>
      </c>
      <c r="D102" s="214" t="s">
        <v>144</v>
      </c>
      <c r="E102" s="215" t="s">
        <v>847</v>
      </c>
      <c r="F102" s="216" t="s">
        <v>848</v>
      </c>
      <c r="G102" s="217" t="s">
        <v>338</v>
      </c>
      <c r="H102" s="218">
        <v>25</v>
      </c>
      <c r="I102" s="219"/>
      <c r="J102" s="220">
        <f>ROUND(I102*H102,2)</f>
        <v>0</v>
      </c>
      <c r="K102" s="216" t="s">
        <v>202</v>
      </c>
      <c r="L102" s="48"/>
      <c r="M102" s="221" t="s">
        <v>5</v>
      </c>
      <c r="N102" s="222" t="s">
        <v>47</v>
      </c>
      <c r="O102" s="49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AR102" s="26" t="s">
        <v>315</v>
      </c>
      <c r="AT102" s="26" t="s">
        <v>144</v>
      </c>
      <c r="AU102" s="26" t="s">
        <v>88</v>
      </c>
      <c r="AY102" s="26" t="s">
        <v>142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26" t="s">
        <v>83</v>
      </c>
      <c r="BK102" s="225">
        <f>ROUND(I102*H102,2)</f>
        <v>0</v>
      </c>
      <c r="BL102" s="26" t="s">
        <v>315</v>
      </c>
      <c r="BM102" s="26" t="s">
        <v>849</v>
      </c>
    </row>
    <row r="103" s="1" customFormat="1" ht="16.5" customHeight="1">
      <c r="B103" s="213"/>
      <c r="C103" s="255" t="s">
        <v>287</v>
      </c>
      <c r="D103" s="255" t="s">
        <v>231</v>
      </c>
      <c r="E103" s="256" t="s">
        <v>850</v>
      </c>
      <c r="F103" s="257" t="s">
        <v>851</v>
      </c>
      <c r="G103" s="258" t="s">
        <v>338</v>
      </c>
      <c r="H103" s="259">
        <v>25</v>
      </c>
      <c r="I103" s="260"/>
      <c r="J103" s="261">
        <f>ROUND(I103*H103,2)</f>
        <v>0</v>
      </c>
      <c r="K103" s="257" t="s">
        <v>202</v>
      </c>
      <c r="L103" s="262"/>
      <c r="M103" s="263" t="s">
        <v>5</v>
      </c>
      <c r="N103" s="264" t="s">
        <v>47</v>
      </c>
      <c r="O103" s="49"/>
      <c r="P103" s="223">
        <f>O103*H103</f>
        <v>0</v>
      </c>
      <c r="Q103" s="223">
        <v>0.00012</v>
      </c>
      <c r="R103" s="223">
        <f>Q103*H103</f>
        <v>0.0030000000000000001</v>
      </c>
      <c r="S103" s="223">
        <v>0</v>
      </c>
      <c r="T103" s="224">
        <f>S103*H103</f>
        <v>0</v>
      </c>
      <c r="AR103" s="26" t="s">
        <v>619</v>
      </c>
      <c r="AT103" s="26" t="s">
        <v>231</v>
      </c>
      <c r="AU103" s="26" t="s">
        <v>88</v>
      </c>
      <c r="AY103" s="26" t="s">
        <v>142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26" t="s">
        <v>83</v>
      </c>
      <c r="BK103" s="225">
        <f>ROUND(I103*H103,2)</f>
        <v>0</v>
      </c>
      <c r="BL103" s="26" t="s">
        <v>315</v>
      </c>
      <c r="BM103" s="26" t="s">
        <v>852</v>
      </c>
    </row>
    <row r="104" s="1" customFormat="1" ht="25.5" customHeight="1">
      <c r="B104" s="213"/>
      <c r="C104" s="214" t="s">
        <v>295</v>
      </c>
      <c r="D104" s="214" t="s">
        <v>144</v>
      </c>
      <c r="E104" s="215" t="s">
        <v>853</v>
      </c>
      <c r="F104" s="216" t="s">
        <v>854</v>
      </c>
      <c r="G104" s="217" t="s">
        <v>338</v>
      </c>
      <c r="H104" s="218">
        <v>20</v>
      </c>
      <c r="I104" s="219"/>
      <c r="J104" s="220">
        <f>ROUND(I104*H104,2)</f>
        <v>0</v>
      </c>
      <c r="K104" s="216" t="s">
        <v>202</v>
      </c>
      <c r="L104" s="48"/>
      <c r="M104" s="221" t="s">
        <v>5</v>
      </c>
      <c r="N104" s="222" t="s">
        <v>47</v>
      </c>
      <c r="O104" s="49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AR104" s="26" t="s">
        <v>315</v>
      </c>
      <c r="AT104" s="26" t="s">
        <v>144</v>
      </c>
      <c r="AU104" s="26" t="s">
        <v>88</v>
      </c>
      <c r="AY104" s="26" t="s">
        <v>142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26" t="s">
        <v>83</v>
      </c>
      <c r="BK104" s="225">
        <f>ROUND(I104*H104,2)</f>
        <v>0</v>
      </c>
      <c r="BL104" s="26" t="s">
        <v>315</v>
      </c>
      <c r="BM104" s="26" t="s">
        <v>855</v>
      </c>
    </row>
    <row r="105" s="1" customFormat="1" ht="16.5" customHeight="1">
      <c r="B105" s="213"/>
      <c r="C105" s="255" t="s">
        <v>300</v>
      </c>
      <c r="D105" s="255" t="s">
        <v>231</v>
      </c>
      <c r="E105" s="256" t="s">
        <v>856</v>
      </c>
      <c r="F105" s="257" t="s">
        <v>857</v>
      </c>
      <c r="G105" s="258" t="s">
        <v>338</v>
      </c>
      <c r="H105" s="259">
        <v>20</v>
      </c>
      <c r="I105" s="260"/>
      <c r="J105" s="261">
        <f>ROUND(I105*H105,2)</f>
        <v>0</v>
      </c>
      <c r="K105" s="257" t="s">
        <v>202</v>
      </c>
      <c r="L105" s="262"/>
      <c r="M105" s="263" t="s">
        <v>5</v>
      </c>
      <c r="N105" s="264" t="s">
        <v>47</v>
      </c>
      <c r="O105" s="49"/>
      <c r="P105" s="223">
        <f>O105*H105</f>
        <v>0</v>
      </c>
      <c r="Q105" s="223">
        <v>0.00010000000000000001</v>
      </c>
      <c r="R105" s="223">
        <f>Q105*H105</f>
        <v>0.002</v>
      </c>
      <c r="S105" s="223">
        <v>0</v>
      </c>
      <c r="T105" s="224">
        <f>S105*H105</f>
        <v>0</v>
      </c>
      <c r="AR105" s="26" t="s">
        <v>619</v>
      </c>
      <c r="AT105" s="26" t="s">
        <v>231</v>
      </c>
      <c r="AU105" s="26" t="s">
        <v>88</v>
      </c>
      <c r="AY105" s="26" t="s">
        <v>142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26" t="s">
        <v>83</v>
      </c>
      <c r="BK105" s="225">
        <f>ROUND(I105*H105,2)</f>
        <v>0</v>
      </c>
      <c r="BL105" s="26" t="s">
        <v>315</v>
      </c>
      <c r="BM105" s="26" t="s">
        <v>858</v>
      </c>
    </row>
    <row r="106" s="1" customFormat="1" ht="25.5" customHeight="1">
      <c r="B106" s="213"/>
      <c r="C106" s="214" t="s">
        <v>11</v>
      </c>
      <c r="D106" s="214" t="s">
        <v>144</v>
      </c>
      <c r="E106" s="215" t="s">
        <v>859</v>
      </c>
      <c r="F106" s="216" t="s">
        <v>860</v>
      </c>
      <c r="G106" s="217" t="s">
        <v>338</v>
      </c>
      <c r="H106" s="218">
        <v>40</v>
      </c>
      <c r="I106" s="219"/>
      <c r="J106" s="220">
        <f>ROUND(I106*H106,2)</f>
        <v>0</v>
      </c>
      <c r="K106" s="216" t="s">
        <v>202</v>
      </c>
      <c r="L106" s="48"/>
      <c r="M106" s="221" t="s">
        <v>5</v>
      </c>
      <c r="N106" s="222" t="s">
        <v>47</v>
      </c>
      <c r="O106" s="49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AR106" s="26" t="s">
        <v>315</v>
      </c>
      <c r="AT106" s="26" t="s">
        <v>144</v>
      </c>
      <c r="AU106" s="26" t="s">
        <v>88</v>
      </c>
      <c r="AY106" s="26" t="s">
        <v>142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26" t="s">
        <v>83</v>
      </c>
      <c r="BK106" s="225">
        <f>ROUND(I106*H106,2)</f>
        <v>0</v>
      </c>
      <c r="BL106" s="26" t="s">
        <v>315</v>
      </c>
      <c r="BM106" s="26" t="s">
        <v>861</v>
      </c>
    </row>
    <row r="107" s="1" customFormat="1" ht="16.5" customHeight="1">
      <c r="B107" s="213"/>
      <c r="C107" s="255" t="s">
        <v>315</v>
      </c>
      <c r="D107" s="255" t="s">
        <v>231</v>
      </c>
      <c r="E107" s="256" t="s">
        <v>862</v>
      </c>
      <c r="F107" s="257" t="s">
        <v>863</v>
      </c>
      <c r="G107" s="258" t="s">
        <v>338</v>
      </c>
      <c r="H107" s="259">
        <v>40</v>
      </c>
      <c r="I107" s="260"/>
      <c r="J107" s="261">
        <f>ROUND(I107*H107,2)</f>
        <v>0</v>
      </c>
      <c r="K107" s="257" t="s">
        <v>202</v>
      </c>
      <c r="L107" s="262"/>
      <c r="M107" s="263" t="s">
        <v>5</v>
      </c>
      <c r="N107" s="264" t="s">
        <v>47</v>
      </c>
      <c r="O107" s="49"/>
      <c r="P107" s="223">
        <f>O107*H107</f>
        <v>0</v>
      </c>
      <c r="Q107" s="223">
        <v>0.00012</v>
      </c>
      <c r="R107" s="223">
        <f>Q107*H107</f>
        <v>0.0048000000000000004</v>
      </c>
      <c r="S107" s="223">
        <v>0</v>
      </c>
      <c r="T107" s="224">
        <f>S107*H107</f>
        <v>0</v>
      </c>
      <c r="AR107" s="26" t="s">
        <v>619</v>
      </c>
      <c r="AT107" s="26" t="s">
        <v>231</v>
      </c>
      <c r="AU107" s="26" t="s">
        <v>88</v>
      </c>
      <c r="AY107" s="26" t="s">
        <v>142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26" t="s">
        <v>83</v>
      </c>
      <c r="BK107" s="225">
        <f>ROUND(I107*H107,2)</f>
        <v>0</v>
      </c>
      <c r="BL107" s="26" t="s">
        <v>315</v>
      </c>
      <c r="BM107" s="26" t="s">
        <v>864</v>
      </c>
    </row>
    <row r="108" s="12" customFormat="1">
      <c r="B108" s="232"/>
      <c r="D108" s="226" t="s">
        <v>205</v>
      </c>
      <c r="E108" s="233" t="s">
        <v>5</v>
      </c>
      <c r="F108" s="234" t="s">
        <v>865</v>
      </c>
      <c r="H108" s="235">
        <v>40</v>
      </c>
      <c r="I108" s="236"/>
      <c r="L108" s="232"/>
      <c r="M108" s="237"/>
      <c r="N108" s="238"/>
      <c r="O108" s="238"/>
      <c r="P108" s="238"/>
      <c r="Q108" s="238"/>
      <c r="R108" s="238"/>
      <c r="S108" s="238"/>
      <c r="T108" s="239"/>
      <c r="AT108" s="233" t="s">
        <v>205</v>
      </c>
      <c r="AU108" s="233" t="s">
        <v>88</v>
      </c>
      <c r="AV108" s="12" t="s">
        <v>88</v>
      </c>
      <c r="AW108" s="12" t="s">
        <v>39</v>
      </c>
      <c r="AX108" s="12" t="s">
        <v>83</v>
      </c>
      <c r="AY108" s="233" t="s">
        <v>142</v>
      </c>
    </row>
    <row r="109" s="1" customFormat="1" ht="25.5" customHeight="1">
      <c r="B109" s="213"/>
      <c r="C109" s="214" t="s">
        <v>321</v>
      </c>
      <c r="D109" s="214" t="s">
        <v>144</v>
      </c>
      <c r="E109" s="215" t="s">
        <v>866</v>
      </c>
      <c r="F109" s="216" t="s">
        <v>867</v>
      </c>
      <c r="G109" s="217" t="s">
        <v>338</v>
      </c>
      <c r="H109" s="218">
        <v>35</v>
      </c>
      <c r="I109" s="219"/>
      <c r="J109" s="220">
        <f>ROUND(I109*H109,2)</f>
        <v>0</v>
      </c>
      <c r="K109" s="216" t="s">
        <v>202</v>
      </c>
      <c r="L109" s="48"/>
      <c r="M109" s="221" t="s">
        <v>5</v>
      </c>
      <c r="N109" s="222" t="s">
        <v>47</v>
      </c>
      <c r="O109" s="49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AR109" s="26" t="s">
        <v>315</v>
      </c>
      <c r="AT109" s="26" t="s">
        <v>144</v>
      </c>
      <c r="AU109" s="26" t="s">
        <v>88</v>
      </c>
      <c r="AY109" s="26" t="s">
        <v>142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26" t="s">
        <v>83</v>
      </c>
      <c r="BK109" s="225">
        <f>ROUND(I109*H109,2)</f>
        <v>0</v>
      </c>
      <c r="BL109" s="26" t="s">
        <v>315</v>
      </c>
      <c r="BM109" s="26" t="s">
        <v>868</v>
      </c>
    </row>
    <row r="110" s="1" customFormat="1" ht="16.5" customHeight="1">
      <c r="B110" s="213"/>
      <c r="C110" s="255" t="s">
        <v>327</v>
      </c>
      <c r="D110" s="255" t="s">
        <v>231</v>
      </c>
      <c r="E110" s="256" t="s">
        <v>869</v>
      </c>
      <c r="F110" s="257" t="s">
        <v>870</v>
      </c>
      <c r="G110" s="258" t="s">
        <v>338</v>
      </c>
      <c r="H110" s="259">
        <v>35</v>
      </c>
      <c r="I110" s="260"/>
      <c r="J110" s="261">
        <f>ROUND(I110*H110,2)</f>
        <v>0</v>
      </c>
      <c r="K110" s="257" t="s">
        <v>202</v>
      </c>
      <c r="L110" s="262"/>
      <c r="M110" s="263" t="s">
        <v>5</v>
      </c>
      <c r="N110" s="264" t="s">
        <v>47</v>
      </c>
      <c r="O110" s="49"/>
      <c r="P110" s="223">
        <f>O110*H110</f>
        <v>0</v>
      </c>
      <c r="Q110" s="223">
        <v>0.00017000000000000001</v>
      </c>
      <c r="R110" s="223">
        <f>Q110*H110</f>
        <v>0.0059500000000000004</v>
      </c>
      <c r="S110" s="223">
        <v>0</v>
      </c>
      <c r="T110" s="224">
        <f>S110*H110</f>
        <v>0</v>
      </c>
      <c r="AR110" s="26" t="s">
        <v>619</v>
      </c>
      <c r="AT110" s="26" t="s">
        <v>231</v>
      </c>
      <c r="AU110" s="26" t="s">
        <v>88</v>
      </c>
      <c r="AY110" s="26" t="s">
        <v>142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26" t="s">
        <v>83</v>
      </c>
      <c r="BK110" s="225">
        <f>ROUND(I110*H110,2)</f>
        <v>0</v>
      </c>
      <c r="BL110" s="26" t="s">
        <v>315</v>
      </c>
      <c r="BM110" s="26" t="s">
        <v>871</v>
      </c>
    </row>
    <row r="111" s="1" customFormat="1" ht="25.5" customHeight="1">
      <c r="B111" s="213"/>
      <c r="C111" s="214" t="s">
        <v>335</v>
      </c>
      <c r="D111" s="214" t="s">
        <v>144</v>
      </c>
      <c r="E111" s="215" t="s">
        <v>872</v>
      </c>
      <c r="F111" s="216" t="s">
        <v>873</v>
      </c>
      <c r="G111" s="217" t="s">
        <v>338</v>
      </c>
      <c r="H111" s="218">
        <v>25</v>
      </c>
      <c r="I111" s="219"/>
      <c r="J111" s="220">
        <f>ROUND(I111*H111,2)</f>
        <v>0</v>
      </c>
      <c r="K111" s="216" t="s">
        <v>202</v>
      </c>
      <c r="L111" s="48"/>
      <c r="M111" s="221" t="s">
        <v>5</v>
      </c>
      <c r="N111" s="222" t="s">
        <v>47</v>
      </c>
      <c r="O111" s="49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AR111" s="26" t="s">
        <v>315</v>
      </c>
      <c r="AT111" s="26" t="s">
        <v>144</v>
      </c>
      <c r="AU111" s="26" t="s">
        <v>88</v>
      </c>
      <c r="AY111" s="26" t="s">
        <v>142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26" t="s">
        <v>83</v>
      </c>
      <c r="BK111" s="225">
        <f>ROUND(I111*H111,2)</f>
        <v>0</v>
      </c>
      <c r="BL111" s="26" t="s">
        <v>315</v>
      </c>
      <c r="BM111" s="26" t="s">
        <v>874</v>
      </c>
    </row>
    <row r="112" s="1" customFormat="1">
      <c r="B112" s="48"/>
      <c r="D112" s="226" t="s">
        <v>149</v>
      </c>
      <c r="F112" s="227" t="s">
        <v>875</v>
      </c>
      <c r="I112" s="187"/>
      <c r="L112" s="48"/>
      <c r="M112" s="228"/>
      <c r="N112" s="49"/>
      <c r="O112" s="49"/>
      <c r="P112" s="49"/>
      <c r="Q112" s="49"/>
      <c r="R112" s="49"/>
      <c r="S112" s="49"/>
      <c r="T112" s="87"/>
      <c r="AT112" s="26" t="s">
        <v>149</v>
      </c>
      <c r="AU112" s="26" t="s">
        <v>88</v>
      </c>
    </row>
    <row r="113" s="1" customFormat="1" ht="16.5" customHeight="1">
      <c r="B113" s="213"/>
      <c r="C113" s="255" t="s">
        <v>345</v>
      </c>
      <c r="D113" s="255" t="s">
        <v>231</v>
      </c>
      <c r="E113" s="256" t="s">
        <v>876</v>
      </c>
      <c r="F113" s="257" t="s">
        <v>877</v>
      </c>
      <c r="G113" s="258" t="s">
        <v>338</v>
      </c>
      <c r="H113" s="259">
        <v>25</v>
      </c>
      <c r="I113" s="260"/>
      <c r="J113" s="261">
        <f>ROUND(I113*H113,2)</f>
        <v>0</v>
      </c>
      <c r="K113" s="257" t="s">
        <v>202</v>
      </c>
      <c r="L113" s="262"/>
      <c r="M113" s="263" t="s">
        <v>5</v>
      </c>
      <c r="N113" s="264" t="s">
        <v>47</v>
      </c>
      <c r="O113" s="49"/>
      <c r="P113" s="223">
        <f>O113*H113</f>
        <v>0</v>
      </c>
      <c r="Q113" s="223">
        <v>0.00029</v>
      </c>
      <c r="R113" s="223">
        <f>Q113*H113</f>
        <v>0.0072500000000000004</v>
      </c>
      <c r="S113" s="223">
        <v>0</v>
      </c>
      <c r="T113" s="224">
        <f>S113*H113</f>
        <v>0</v>
      </c>
      <c r="AR113" s="26" t="s">
        <v>619</v>
      </c>
      <c r="AT113" s="26" t="s">
        <v>231</v>
      </c>
      <c r="AU113" s="26" t="s">
        <v>88</v>
      </c>
      <c r="AY113" s="26" t="s">
        <v>142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26" t="s">
        <v>83</v>
      </c>
      <c r="BK113" s="225">
        <f>ROUND(I113*H113,2)</f>
        <v>0</v>
      </c>
      <c r="BL113" s="26" t="s">
        <v>315</v>
      </c>
      <c r="BM113" s="26" t="s">
        <v>878</v>
      </c>
    </row>
    <row r="114" s="1" customFormat="1" ht="25.5" customHeight="1">
      <c r="B114" s="213"/>
      <c r="C114" s="214" t="s">
        <v>10</v>
      </c>
      <c r="D114" s="214" t="s">
        <v>144</v>
      </c>
      <c r="E114" s="215" t="s">
        <v>879</v>
      </c>
      <c r="F114" s="216" t="s">
        <v>880</v>
      </c>
      <c r="G114" s="217" t="s">
        <v>338</v>
      </c>
      <c r="H114" s="218">
        <v>40</v>
      </c>
      <c r="I114" s="219"/>
      <c r="J114" s="220">
        <f>ROUND(I114*H114,2)</f>
        <v>0</v>
      </c>
      <c r="K114" s="216" t="s">
        <v>202</v>
      </c>
      <c r="L114" s="48"/>
      <c r="M114" s="221" t="s">
        <v>5</v>
      </c>
      <c r="N114" s="222" t="s">
        <v>47</v>
      </c>
      <c r="O114" s="49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AR114" s="26" t="s">
        <v>315</v>
      </c>
      <c r="AT114" s="26" t="s">
        <v>144</v>
      </c>
      <c r="AU114" s="26" t="s">
        <v>88</v>
      </c>
      <c r="AY114" s="26" t="s">
        <v>142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26" t="s">
        <v>83</v>
      </c>
      <c r="BK114" s="225">
        <f>ROUND(I114*H114,2)</f>
        <v>0</v>
      </c>
      <c r="BL114" s="26" t="s">
        <v>315</v>
      </c>
      <c r="BM114" s="26" t="s">
        <v>881</v>
      </c>
    </row>
    <row r="115" s="1" customFormat="1">
      <c r="B115" s="48"/>
      <c r="D115" s="226" t="s">
        <v>149</v>
      </c>
      <c r="F115" s="227" t="s">
        <v>882</v>
      </c>
      <c r="I115" s="187"/>
      <c r="L115" s="48"/>
      <c r="M115" s="228"/>
      <c r="N115" s="49"/>
      <c r="O115" s="49"/>
      <c r="P115" s="49"/>
      <c r="Q115" s="49"/>
      <c r="R115" s="49"/>
      <c r="S115" s="49"/>
      <c r="T115" s="87"/>
      <c r="AT115" s="26" t="s">
        <v>149</v>
      </c>
      <c r="AU115" s="26" t="s">
        <v>88</v>
      </c>
    </row>
    <row r="116" s="1" customFormat="1" ht="16.5" customHeight="1">
      <c r="B116" s="213"/>
      <c r="C116" s="255" t="s">
        <v>359</v>
      </c>
      <c r="D116" s="255" t="s">
        <v>231</v>
      </c>
      <c r="E116" s="256" t="s">
        <v>883</v>
      </c>
      <c r="F116" s="257" t="s">
        <v>884</v>
      </c>
      <c r="G116" s="258" t="s">
        <v>338</v>
      </c>
      <c r="H116" s="259">
        <v>40</v>
      </c>
      <c r="I116" s="260"/>
      <c r="J116" s="261">
        <f>ROUND(I116*H116,2)</f>
        <v>0</v>
      </c>
      <c r="K116" s="257" t="s">
        <v>202</v>
      </c>
      <c r="L116" s="262"/>
      <c r="M116" s="263" t="s">
        <v>5</v>
      </c>
      <c r="N116" s="264" t="s">
        <v>47</v>
      </c>
      <c r="O116" s="49"/>
      <c r="P116" s="223">
        <f>O116*H116</f>
        <v>0</v>
      </c>
      <c r="Q116" s="223">
        <v>2.0000000000000002E-05</v>
      </c>
      <c r="R116" s="223">
        <f>Q116*H116</f>
        <v>0.00080000000000000004</v>
      </c>
      <c r="S116" s="223">
        <v>0</v>
      </c>
      <c r="T116" s="224">
        <f>S116*H116</f>
        <v>0</v>
      </c>
      <c r="AR116" s="26" t="s">
        <v>619</v>
      </c>
      <c r="AT116" s="26" t="s">
        <v>231</v>
      </c>
      <c r="AU116" s="26" t="s">
        <v>88</v>
      </c>
      <c r="AY116" s="26" t="s">
        <v>142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26" t="s">
        <v>83</v>
      </c>
      <c r="BK116" s="225">
        <f>ROUND(I116*H116,2)</f>
        <v>0</v>
      </c>
      <c r="BL116" s="26" t="s">
        <v>315</v>
      </c>
      <c r="BM116" s="26" t="s">
        <v>885</v>
      </c>
    </row>
    <row r="117" s="1" customFormat="1" ht="25.5" customHeight="1">
      <c r="B117" s="213"/>
      <c r="C117" s="214" t="s">
        <v>367</v>
      </c>
      <c r="D117" s="214" t="s">
        <v>144</v>
      </c>
      <c r="E117" s="215" t="s">
        <v>886</v>
      </c>
      <c r="F117" s="216" t="s">
        <v>887</v>
      </c>
      <c r="G117" s="217" t="s">
        <v>581</v>
      </c>
      <c r="H117" s="218">
        <v>12</v>
      </c>
      <c r="I117" s="219"/>
      <c r="J117" s="220">
        <f>ROUND(I117*H117,2)</f>
        <v>0</v>
      </c>
      <c r="K117" s="216" t="s">
        <v>202</v>
      </c>
      <c r="L117" s="48"/>
      <c r="M117" s="221" t="s">
        <v>5</v>
      </c>
      <c r="N117" s="222" t="s">
        <v>47</v>
      </c>
      <c r="O117" s="49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AR117" s="26" t="s">
        <v>315</v>
      </c>
      <c r="AT117" s="26" t="s">
        <v>144</v>
      </c>
      <c r="AU117" s="26" t="s">
        <v>88</v>
      </c>
      <c r="AY117" s="26" t="s">
        <v>142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26" t="s">
        <v>83</v>
      </c>
      <c r="BK117" s="225">
        <f>ROUND(I117*H117,2)</f>
        <v>0</v>
      </c>
      <c r="BL117" s="26" t="s">
        <v>315</v>
      </c>
      <c r="BM117" s="26" t="s">
        <v>888</v>
      </c>
    </row>
    <row r="118" s="1" customFormat="1" ht="25.5" customHeight="1">
      <c r="B118" s="213"/>
      <c r="C118" s="214" t="s">
        <v>375</v>
      </c>
      <c r="D118" s="214" t="s">
        <v>144</v>
      </c>
      <c r="E118" s="215" t="s">
        <v>889</v>
      </c>
      <c r="F118" s="216" t="s">
        <v>890</v>
      </c>
      <c r="G118" s="217" t="s">
        <v>581</v>
      </c>
      <c r="H118" s="218">
        <v>2</v>
      </c>
      <c r="I118" s="219"/>
      <c r="J118" s="220">
        <f>ROUND(I118*H118,2)</f>
        <v>0</v>
      </c>
      <c r="K118" s="216" t="s">
        <v>202</v>
      </c>
      <c r="L118" s="48"/>
      <c r="M118" s="221" t="s">
        <v>5</v>
      </c>
      <c r="N118" s="222" t="s">
        <v>47</v>
      </c>
      <c r="O118" s="49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AR118" s="26" t="s">
        <v>315</v>
      </c>
      <c r="AT118" s="26" t="s">
        <v>144</v>
      </c>
      <c r="AU118" s="26" t="s">
        <v>88</v>
      </c>
      <c r="AY118" s="26" t="s">
        <v>142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26" t="s">
        <v>83</v>
      </c>
      <c r="BK118" s="225">
        <f>ROUND(I118*H118,2)</f>
        <v>0</v>
      </c>
      <c r="BL118" s="26" t="s">
        <v>315</v>
      </c>
      <c r="BM118" s="26" t="s">
        <v>891</v>
      </c>
    </row>
    <row r="119" s="1" customFormat="1">
      <c r="B119" s="48"/>
      <c r="D119" s="226" t="s">
        <v>149</v>
      </c>
      <c r="F119" s="227" t="s">
        <v>892</v>
      </c>
      <c r="I119" s="187"/>
      <c r="L119" s="48"/>
      <c r="M119" s="228"/>
      <c r="N119" s="49"/>
      <c r="O119" s="49"/>
      <c r="P119" s="49"/>
      <c r="Q119" s="49"/>
      <c r="R119" s="49"/>
      <c r="S119" s="49"/>
      <c r="T119" s="87"/>
      <c r="AT119" s="26" t="s">
        <v>149</v>
      </c>
      <c r="AU119" s="26" t="s">
        <v>88</v>
      </c>
    </row>
    <row r="120" s="1" customFormat="1" ht="16.5" customHeight="1">
      <c r="B120" s="213"/>
      <c r="C120" s="214" t="s">
        <v>388</v>
      </c>
      <c r="D120" s="214" t="s">
        <v>144</v>
      </c>
      <c r="E120" s="215" t="s">
        <v>893</v>
      </c>
      <c r="F120" s="216" t="s">
        <v>894</v>
      </c>
      <c r="G120" s="217" t="s">
        <v>581</v>
      </c>
      <c r="H120" s="218">
        <v>1</v>
      </c>
      <c r="I120" s="219"/>
      <c r="J120" s="220">
        <f>ROUND(I120*H120,2)</f>
        <v>0</v>
      </c>
      <c r="K120" s="216" t="s">
        <v>202</v>
      </c>
      <c r="L120" s="48"/>
      <c r="M120" s="221" t="s">
        <v>5</v>
      </c>
      <c r="N120" s="222" t="s">
        <v>47</v>
      </c>
      <c r="O120" s="49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AR120" s="26" t="s">
        <v>315</v>
      </c>
      <c r="AT120" s="26" t="s">
        <v>144</v>
      </c>
      <c r="AU120" s="26" t="s">
        <v>88</v>
      </c>
      <c r="AY120" s="26" t="s">
        <v>142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26" t="s">
        <v>83</v>
      </c>
      <c r="BK120" s="225">
        <f>ROUND(I120*H120,2)</f>
        <v>0</v>
      </c>
      <c r="BL120" s="26" t="s">
        <v>315</v>
      </c>
      <c r="BM120" s="26" t="s">
        <v>895</v>
      </c>
    </row>
    <row r="121" s="1" customFormat="1" ht="16.5" customHeight="1">
      <c r="B121" s="213"/>
      <c r="C121" s="255" t="s">
        <v>394</v>
      </c>
      <c r="D121" s="255" t="s">
        <v>231</v>
      </c>
      <c r="E121" s="256" t="s">
        <v>896</v>
      </c>
      <c r="F121" s="257" t="s">
        <v>897</v>
      </c>
      <c r="G121" s="258" t="s">
        <v>581</v>
      </c>
      <c r="H121" s="259">
        <v>1</v>
      </c>
      <c r="I121" s="260"/>
      <c r="J121" s="261">
        <f>ROUND(I121*H121,2)</f>
        <v>0</v>
      </c>
      <c r="K121" s="257" t="s">
        <v>5</v>
      </c>
      <c r="L121" s="262"/>
      <c r="M121" s="263" t="s">
        <v>5</v>
      </c>
      <c r="N121" s="264" t="s">
        <v>47</v>
      </c>
      <c r="O121" s="49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AR121" s="26" t="s">
        <v>619</v>
      </c>
      <c r="AT121" s="26" t="s">
        <v>231</v>
      </c>
      <c r="AU121" s="26" t="s">
        <v>88</v>
      </c>
      <c r="AY121" s="26" t="s">
        <v>142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26" t="s">
        <v>83</v>
      </c>
      <c r="BK121" s="225">
        <f>ROUND(I121*H121,2)</f>
        <v>0</v>
      </c>
      <c r="BL121" s="26" t="s">
        <v>315</v>
      </c>
      <c r="BM121" s="26" t="s">
        <v>898</v>
      </c>
    </row>
    <row r="122" s="1" customFormat="1">
      <c r="B122" s="48"/>
      <c r="D122" s="226" t="s">
        <v>149</v>
      </c>
      <c r="F122" s="227" t="s">
        <v>899</v>
      </c>
      <c r="I122" s="187"/>
      <c r="L122" s="48"/>
      <c r="M122" s="228"/>
      <c r="N122" s="49"/>
      <c r="O122" s="49"/>
      <c r="P122" s="49"/>
      <c r="Q122" s="49"/>
      <c r="R122" s="49"/>
      <c r="S122" s="49"/>
      <c r="T122" s="87"/>
      <c r="AT122" s="26" t="s">
        <v>149</v>
      </c>
      <c r="AU122" s="26" t="s">
        <v>88</v>
      </c>
    </row>
    <row r="123" s="1" customFormat="1" ht="25.5" customHeight="1">
      <c r="B123" s="213"/>
      <c r="C123" s="214" t="s">
        <v>399</v>
      </c>
      <c r="D123" s="214" t="s">
        <v>144</v>
      </c>
      <c r="E123" s="215" t="s">
        <v>900</v>
      </c>
      <c r="F123" s="216" t="s">
        <v>901</v>
      </c>
      <c r="G123" s="217" t="s">
        <v>581</v>
      </c>
      <c r="H123" s="218">
        <v>1</v>
      </c>
      <c r="I123" s="219"/>
      <c r="J123" s="220">
        <f>ROUND(I123*H123,2)</f>
        <v>0</v>
      </c>
      <c r="K123" s="216" t="s">
        <v>202</v>
      </c>
      <c r="L123" s="48"/>
      <c r="M123" s="221" t="s">
        <v>5</v>
      </c>
      <c r="N123" s="222" t="s">
        <v>47</v>
      </c>
      <c r="O123" s="49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AR123" s="26" t="s">
        <v>315</v>
      </c>
      <c r="AT123" s="26" t="s">
        <v>144</v>
      </c>
      <c r="AU123" s="26" t="s">
        <v>88</v>
      </c>
      <c r="AY123" s="26" t="s">
        <v>142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26" t="s">
        <v>83</v>
      </c>
      <c r="BK123" s="225">
        <f>ROUND(I123*H123,2)</f>
        <v>0</v>
      </c>
      <c r="BL123" s="26" t="s">
        <v>315</v>
      </c>
      <c r="BM123" s="26" t="s">
        <v>902</v>
      </c>
    </row>
    <row r="124" s="1" customFormat="1">
      <c r="B124" s="48"/>
      <c r="D124" s="226" t="s">
        <v>149</v>
      </c>
      <c r="F124" s="227" t="s">
        <v>903</v>
      </c>
      <c r="I124" s="187"/>
      <c r="L124" s="48"/>
      <c r="M124" s="228"/>
      <c r="N124" s="49"/>
      <c r="O124" s="49"/>
      <c r="P124" s="49"/>
      <c r="Q124" s="49"/>
      <c r="R124" s="49"/>
      <c r="S124" s="49"/>
      <c r="T124" s="87"/>
      <c r="AT124" s="26" t="s">
        <v>149</v>
      </c>
      <c r="AU124" s="26" t="s">
        <v>88</v>
      </c>
    </row>
    <row r="125" s="1" customFormat="1" ht="16.5" customHeight="1">
      <c r="B125" s="213"/>
      <c r="C125" s="255" t="s">
        <v>405</v>
      </c>
      <c r="D125" s="255" t="s">
        <v>231</v>
      </c>
      <c r="E125" s="256" t="s">
        <v>904</v>
      </c>
      <c r="F125" s="257" t="s">
        <v>905</v>
      </c>
      <c r="G125" s="258" t="s">
        <v>581</v>
      </c>
      <c r="H125" s="259">
        <v>1</v>
      </c>
      <c r="I125" s="260"/>
      <c r="J125" s="261">
        <f>ROUND(I125*H125,2)</f>
        <v>0</v>
      </c>
      <c r="K125" s="257" t="s">
        <v>202</v>
      </c>
      <c r="L125" s="262"/>
      <c r="M125" s="263" t="s">
        <v>5</v>
      </c>
      <c r="N125" s="264" t="s">
        <v>47</v>
      </c>
      <c r="O125" s="49"/>
      <c r="P125" s="223">
        <f>O125*H125</f>
        <v>0</v>
      </c>
      <c r="Q125" s="223">
        <v>0.00040000000000000002</v>
      </c>
      <c r="R125" s="223">
        <f>Q125*H125</f>
        <v>0.00040000000000000002</v>
      </c>
      <c r="S125" s="223">
        <v>0</v>
      </c>
      <c r="T125" s="224">
        <f>S125*H125</f>
        <v>0</v>
      </c>
      <c r="AR125" s="26" t="s">
        <v>619</v>
      </c>
      <c r="AT125" s="26" t="s">
        <v>231</v>
      </c>
      <c r="AU125" s="26" t="s">
        <v>88</v>
      </c>
      <c r="AY125" s="26" t="s">
        <v>142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26" t="s">
        <v>83</v>
      </c>
      <c r="BK125" s="225">
        <f>ROUND(I125*H125,2)</f>
        <v>0</v>
      </c>
      <c r="BL125" s="26" t="s">
        <v>315</v>
      </c>
      <c r="BM125" s="26" t="s">
        <v>906</v>
      </c>
    </row>
    <row r="126" s="1" customFormat="1" ht="16.5" customHeight="1">
      <c r="B126" s="213"/>
      <c r="C126" s="214" t="s">
        <v>412</v>
      </c>
      <c r="D126" s="214" t="s">
        <v>144</v>
      </c>
      <c r="E126" s="215" t="s">
        <v>907</v>
      </c>
      <c r="F126" s="216" t="s">
        <v>908</v>
      </c>
      <c r="G126" s="217" t="s">
        <v>581</v>
      </c>
      <c r="H126" s="218">
        <v>1</v>
      </c>
      <c r="I126" s="219"/>
      <c r="J126" s="220">
        <f>ROUND(I126*H126,2)</f>
        <v>0</v>
      </c>
      <c r="K126" s="216" t="s">
        <v>5</v>
      </c>
      <c r="L126" s="48"/>
      <c r="M126" s="221" t="s">
        <v>5</v>
      </c>
      <c r="N126" s="222" t="s">
        <v>47</v>
      </c>
      <c r="O126" s="49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AR126" s="26" t="s">
        <v>315</v>
      </c>
      <c r="AT126" s="26" t="s">
        <v>144</v>
      </c>
      <c r="AU126" s="26" t="s">
        <v>88</v>
      </c>
      <c r="AY126" s="26" t="s">
        <v>142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26" t="s">
        <v>83</v>
      </c>
      <c r="BK126" s="225">
        <f>ROUND(I126*H126,2)</f>
        <v>0</v>
      </c>
      <c r="BL126" s="26" t="s">
        <v>315</v>
      </c>
      <c r="BM126" s="26" t="s">
        <v>909</v>
      </c>
    </row>
    <row r="127" s="1" customFormat="1" ht="16.5" customHeight="1">
      <c r="B127" s="213"/>
      <c r="C127" s="255" t="s">
        <v>420</v>
      </c>
      <c r="D127" s="255" t="s">
        <v>231</v>
      </c>
      <c r="E127" s="256" t="s">
        <v>910</v>
      </c>
      <c r="F127" s="257" t="s">
        <v>911</v>
      </c>
      <c r="G127" s="258" t="s">
        <v>581</v>
      </c>
      <c r="H127" s="259">
        <v>1</v>
      </c>
      <c r="I127" s="260"/>
      <c r="J127" s="261">
        <f>ROUND(I127*H127,2)</f>
        <v>0</v>
      </c>
      <c r="K127" s="257" t="s">
        <v>5</v>
      </c>
      <c r="L127" s="262"/>
      <c r="M127" s="263" t="s">
        <v>5</v>
      </c>
      <c r="N127" s="264" t="s">
        <v>47</v>
      </c>
      <c r="O127" s="49"/>
      <c r="P127" s="223">
        <f>O127*H127</f>
        <v>0</v>
      </c>
      <c r="Q127" s="223">
        <v>0.00050000000000000001</v>
      </c>
      <c r="R127" s="223">
        <f>Q127*H127</f>
        <v>0.00050000000000000001</v>
      </c>
      <c r="S127" s="223">
        <v>0</v>
      </c>
      <c r="T127" s="224">
        <f>S127*H127</f>
        <v>0</v>
      </c>
      <c r="AR127" s="26" t="s">
        <v>619</v>
      </c>
      <c r="AT127" s="26" t="s">
        <v>231</v>
      </c>
      <c r="AU127" s="26" t="s">
        <v>88</v>
      </c>
      <c r="AY127" s="26" t="s">
        <v>142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26" t="s">
        <v>83</v>
      </c>
      <c r="BK127" s="225">
        <f>ROUND(I127*H127,2)</f>
        <v>0</v>
      </c>
      <c r="BL127" s="26" t="s">
        <v>315</v>
      </c>
      <c r="BM127" s="26" t="s">
        <v>912</v>
      </c>
    </row>
    <row r="128" s="1" customFormat="1" ht="16.5" customHeight="1">
      <c r="B128" s="213"/>
      <c r="C128" s="214" t="s">
        <v>429</v>
      </c>
      <c r="D128" s="214" t="s">
        <v>144</v>
      </c>
      <c r="E128" s="215" t="s">
        <v>913</v>
      </c>
      <c r="F128" s="216" t="s">
        <v>914</v>
      </c>
      <c r="G128" s="217" t="s">
        <v>581</v>
      </c>
      <c r="H128" s="218">
        <v>2</v>
      </c>
      <c r="I128" s="219"/>
      <c r="J128" s="220">
        <f>ROUND(I128*H128,2)</f>
        <v>0</v>
      </c>
      <c r="K128" s="216" t="s">
        <v>5</v>
      </c>
      <c r="L128" s="48"/>
      <c r="M128" s="221" t="s">
        <v>5</v>
      </c>
      <c r="N128" s="222" t="s">
        <v>47</v>
      </c>
      <c r="O128" s="49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AR128" s="26" t="s">
        <v>315</v>
      </c>
      <c r="AT128" s="26" t="s">
        <v>144</v>
      </c>
      <c r="AU128" s="26" t="s">
        <v>88</v>
      </c>
      <c r="AY128" s="26" t="s">
        <v>142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26" t="s">
        <v>83</v>
      </c>
      <c r="BK128" s="225">
        <f>ROUND(I128*H128,2)</f>
        <v>0</v>
      </c>
      <c r="BL128" s="26" t="s">
        <v>315</v>
      </c>
      <c r="BM128" s="26" t="s">
        <v>915</v>
      </c>
    </row>
    <row r="129" s="1" customFormat="1" ht="16.5" customHeight="1">
      <c r="B129" s="213"/>
      <c r="C129" s="255" t="s">
        <v>619</v>
      </c>
      <c r="D129" s="255" t="s">
        <v>231</v>
      </c>
      <c r="E129" s="256" t="s">
        <v>916</v>
      </c>
      <c r="F129" s="257" t="s">
        <v>917</v>
      </c>
      <c r="G129" s="258" t="s">
        <v>581</v>
      </c>
      <c r="H129" s="259">
        <v>2</v>
      </c>
      <c r="I129" s="260"/>
      <c r="J129" s="261">
        <f>ROUND(I129*H129,2)</f>
        <v>0</v>
      </c>
      <c r="K129" s="257" t="s">
        <v>5</v>
      </c>
      <c r="L129" s="262"/>
      <c r="M129" s="263" t="s">
        <v>5</v>
      </c>
      <c r="N129" s="264" t="s">
        <v>47</v>
      </c>
      <c r="O129" s="49"/>
      <c r="P129" s="223">
        <f>O129*H129</f>
        <v>0</v>
      </c>
      <c r="Q129" s="223">
        <v>0.011100000000000001</v>
      </c>
      <c r="R129" s="223">
        <f>Q129*H129</f>
        <v>0.022200000000000001</v>
      </c>
      <c r="S129" s="223">
        <v>0</v>
      </c>
      <c r="T129" s="224">
        <f>S129*H129</f>
        <v>0</v>
      </c>
      <c r="AR129" s="26" t="s">
        <v>619</v>
      </c>
      <c r="AT129" s="26" t="s">
        <v>231</v>
      </c>
      <c r="AU129" s="26" t="s">
        <v>88</v>
      </c>
      <c r="AY129" s="26" t="s">
        <v>142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26" t="s">
        <v>83</v>
      </c>
      <c r="BK129" s="225">
        <f>ROUND(I129*H129,2)</f>
        <v>0</v>
      </c>
      <c r="BL129" s="26" t="s">
        <v>315</v>
      </c>
      <c r="BM129" s="26" t="s">
        <v>918</v>
      </c>
    </row>
    <row r="130" s="1" customFormat="1" ht="16.5" customHeight="1">
      <c r="B130" s="213"/>
      <c r="C130" s="214" t="s">
        <v>624</v>
      </c>
      <c r="D130" s="214" t="s">
        <v>144</v>
      </c>
      <c r="E130" s="215" t="s">
        <v>919</v>
      </c>
      <c r="F130" s="216" t="s">
        <v>920</v>
      </c>
      <c r="G130" s="217" t="s">
        <v>581</v>
      </c>
      <c r="H130" s="218">
        <v>2</v>
      </c>
      <c r="I130" s="219"/>
      <c r="J130" s="220">
        <f>ROUND(I130*H130,2)</f>
        <v>0</v>
      </c>
      <c r="K130" s="216" t="s">
        <v>202</v>
      </c>
      <c r="L130" s="48"/>
      <c r="M130" s="221" t="s">
        <v>5</v>
      </c>
      <c r="N130" s="222" t="s">
        <v>47</v>
      </c>
      <c r="O130" s="49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AR130" s="26" t="s">
        <v>315</v>
      </c>
      <c r="AT130" s="26" t="s">
        <v>144</v>
      </c>
      <c r="AU130" s="26" t="s">
        <v>88</v>
      </c>
      <c r="AY130" s="26" t="s">
        <v>142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26" t="s">
        <v>83</v>
      </c>
      <c r="BK130" s="225">
        <f>ROUND(I130*H130,2)</f>
        <v>0</v>
      </c>
      <c r="BL130" s="26" t="s">
        <v>315</v>
      </c>
      <c r="BM130" s="26" t="s">
        <v>921</v>
      </c>
    </row>
    <row r="131" s="1" customFormat="1" ht="16.5" customHeight="1">
      <c r="B131" s="213"/>
      <c r="C131" s="255" t="s">
        <v>629</v>
      </c>
      <c r="D131" s="255" t="s">
        <v>231</v>
      </c>
      <c r="E131" s="256" t="s">
        <v>922</v>
      </c>
      <c r="F131" s="257" t="s">
        <v>923</v>
      </c>
      <c r="G131" s="258" t="s">
        <v>581</v>
      </c>
      <c r="H131" s="259">
        <v>2</v>
      </c>
      <c r="I131" s="260"/>
      <c r="J131" s="261">
        <f>ROUND(I131*H131,2)</f>
        <v>0</v>
      </c>
      <c r="K131" s="257" t="s">
        <v>202</v>
      </c>
      <c r="L131" s="262"/>
      <c r="M131" s="263" t="s">
        <v>5</v>
      </c>
      <c r="N131" s="264" t="s">
        <v>47</v>
      </c>
      <c r="O131" s="49"/>
      <c r="P131" s="223">
        <f>O131*H131</f>
        <v>0</v>
      </c>
      <c r="Q131" s="223">
        <v>8.0000000000000007E-05</v>
      </c>
      <c r="R131" s="223">
        <f>Q131*H131</f>
        <v>0.00016000000000000001</v>
      </c>
      <c r="S131" s="223">
        <v>0</v>
      </c>
      <c r="T131" s="224">
        <f>S131*H131</f>
        <v>0</v>
      </c>
      <c r="AR131" s="26" t="s">
        <v>619</v>
      </c>
      <c r="AT131" s="26" t="s">
        <v>231</v>
      </c>
      <c r="AU131" s="26" t="s">
        <v>88</v>
      </c>
      <c r="AY131" s="26" t="s">
        <v>142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26" t="s">
        <v>83</v>
      </c>
      <c r="BK131" s="225">
        <f>ROUND(I131*H131,2)</f>
        <v>0</v>
      </c>
      <c r="BL131" s="26" t="s">
        <v>315</v>
      </c>
      <c r="BM131" s="26" t="s">
        <v>924</v>
      </c>
    </row>
    <row r="132" s="1" customFormat="1" ht="16.5" customHeight="1">
      <c r="B132" s="213"/>
      <c r="C132" s="214" t="s">
        <v>636</v>
      </c>
      <c r="D132" s="214" t="s">
        <v>144</v>
      </c>
      <c r="E132" s="215" t="s">
        <v>925</v>
      </c>
      <c r="F132" s="216" t="s">
        <v>926</v>
      </c>
      <c r="G132" s="217" t="s">
        <v>581</v>
      </c>
      <c r="H132" s="218">
        <v>1</v>
      </c>
      <c r="I132" s="219"/>
      <c r="J132" s="220">
        <f>ROUND(I132*H132,2)</f>
        <v>0</v>
      </c>
      <c r="K132" s="216" t="s">
        <v>202</v>
      </c>
      <c r="L132" s="48"/>
      <c r="M132" s="221" t="s">
        <v>5</v>
      </c>
      <c r="N132" s="222" t="s">
        <v>47</v>
      </c>
      <c r="O132" s="49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AR132" s="26" t="s">
        <v>315</v>
      </c>
      <c r="AT132" s="26" t="s">
        <v>144</v>
      </c>
      <c r="AU132" s="26" t="s">
        <v>88</v>
      </c>
      <c r="AY132" s="26" t="s">
        <v>142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26" t="s">
        <v>83</v>
      </c>
      <c r="BK132" s="225">
        <f>ROUND(I132*H132,2)</f>
        <v>0</v>
      </c>
      <c r="BL132" s="26" t="s">
        <v>315</v>
      </c>
      <c r="BM132" s="26" t="s">
        <v>927</v>
      </c>
    </row>
    <row r="133" s="1" customFormat="1">
      <c r="B133" s="48"/>
      <c r="D133" s="226" t="s">
        <v>149</v>
      </c>
      <c r="F133" s="227" t="s">
        <v>928</v>
      </c>
      <c r="I133" s="187"/>
      <c r="L133" s="48"/>
      <c r="M133" s="228"/>
      <c r="N133" s="49"/>
      <c r="O133" s="49"/>
      <c r="P133" s="49"/>
      <c r="Q133" s="49"/>
      <c r="R133" s="49"/>
      <c r="S133" s="49"/>
      <c r="T133" s="87"/>
      <c r="AT133" s="26" t="s">
        <v>149</v>
      </c>
      <c r="AU133" s="26" t="s">
        <v>88</v>
      </c>
    </row>
    <row r="134" s="1" customFormat="1" ht="16.5" customHeight="1">
      <c r="B134" s="213"/>
      <c r="C134" s="214" t="s">
        <v>641</v>
      </c>
      <c r="D134" s="214" t="s">
        <v>144</v>
      </c>
      <c r="E134" s="215" t="s">
        <v>929</v>
      </c>
      <c r="F134" s="216" t="s">
        <v>930</v>
      </c>
      <c r="G134" s="217" t="s">
        <v>581</v>
      </c>
      <c r="H134" s="218">
        <v>2</v>
      </c>
      <c r="I134" s="219"/>
      <c r="J134" s="220">
        <f>ROUND(I134*H134,2)</f>
        <v>0</v>
      </c>
      <c r="K134" s="216" t="s">
        <v>5</v>
      </c>
      <c r="L134" s="48"/>
      <c r="M134" s="221" t="s">
        <v>5</v>
      </c>
      <c r="N134" s="222" t="s">
        <v>47</v>
      </c>
      <c r="O134" s="49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AR134" s="26" t="s">
        <v>315</v>
      </c>
      <c r="AT134" s="26" t="s">
        <v>144</v>
      </c>
      <c r="AU134" s="26" t="s">
        <v>88</v>
      </c>
      <c r="AY134" s="26" t="s">
        <v>142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26" t="s">
        <v>83</v>
      </c>
      <c r="BK134" s="225">
        <f>ROUND(I134*H134,2)</f>
        <v>0</v>
      </c>
      <c r="BL134" s="26" t="s">
        <v>315</v>
      </c>
      <c r="BM134" s="26" t="s">
        <v>931</v>
      </c>
    </row>
    <row r="135" s="1" customFormat="1" ht="16.5" customHeight="1">
      <c r="B135" s="213"/>
      <c r="C135" s="255" t="s">
        <v>645</v>
      </c>
      <c r="D135" s="255" t="s">
        <v>231</v>
      </c>
      <c r="E135" s="256" t="s">
        <v>932</v>
      </c>
      <c r="F135" s="257" t="s">
        <v>933</v>
      </c>
      <c r="G135" s="258" t="s">
        <v>581</v>
      </c>
      <c r="H135" s="259">
        <v>2</v>
      </c>
      <c r="I135" s="260"/>
      <c r="J135" s="261">
        <f>ROUND(I135*H135,2)</f>
        <v>0</v>
      </c>
      <c r="K135" s="257" t="s">
        <v>5</v>
      </c>
      <c r="L135" s="262"/>
      <c r="M135" s="263" t="s">
        <v>5</v>
      </c>
      <c r="N135" s="264" t="s">
        <v>47</v>
      </c>
      <c r="O135" s="49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AR135" s="26" t="s">
        <v>619</v>
      </c>
      <c r="AT135" s="26" t="s">
        <v>231</v>
      </c>
      <c r="AU135" s="26" t="s">
        <v>88</v>
      </c>
      <c r="AY135" s="26" t="s">
        <v>142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26" t="s">
        <v>83</v>
      </c>
      <c r="BK135" s="225">
        <f>ROUND(I135*H135,2)</f>
        <v>0</v>
      </c>
      <c r="BL135" s="26" t="s">
        <v>315</v>
      </c>
      <c r="BM135" s="26" t="s">
        <v>934</v>
      </c>
    </row>
    <row r="136" s="1" customFormat="1" ht="16.5" customHeight="1">
      <c r="B136" s="213"/>
      <c r="C136" s="214" t="s">
        <v>650</v>
      </c>
      <c r="D136" s="214" t="s">
        <v>144</v>
      </c>
      <c r="E136" s="215" t="s">
        <v>935</v>
      </c>
      <c r="F136" s="216" t="s">
        <v>936</v>
      </c>
      <c r="G136" s="217" t="s">
        <v>147</v>
      </c>
      <c r="H136" s="218">
        <v>1</v>
      </c>
      <c r="I136" s="219"/>
      <c r="J136" s="220">
        <f>ROUND(I136*H136,2)</f>
        <v>0</v>
      </c>
      <c r="K136" s="216" t="s">
        <v>5</v>
      </c>
      <c r="L136" s="48"/>
      <c r="M136" s="221" t="s">
        <v>5</v>
      </c>
      <c r="N136" s="222" t="s">
        <v>47</v>
      </c>
      <c r="O136" s="49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AR136" s="26" t="s">
        <v>315</v>
      </c>
      <c r="AT136" s="26" t="s">
        <v>144</v>
      </c>
      <c r="AU136" s="26" t="s">
        <v>88</v>
      </c>
      <c r="AY136" s="26" t="s">
        <v>142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26" t="s">
        <v>83</v>
      </c>
      <c r="BK136" s="225">
        <f>ROUND(I136*H136,2)</f>
        <v>0</v>
      </c>
      <c r="BL136" s="26" t="s">
        <v>315</v>
      </c>
      <c r="BM136" s="26" t="s">
        <v>937</v>
      </c>
    </row>
    <row r="137" s="1" customFormat="1" ht="16.5" customHeight="1">
      <c r="B137" s="213"/>
      <c r="C137" s="255" t="s">
        <v>654</v>
      </c>
      <c r="D137" s="255" t="s">
        <v>231</v>
      </c>
      <c r="E137" s="256" t="s">
        <v>938</v>
      </c>
      <c r="F137" s="257" t="s">
        <v>939</v>
      </c>
      <c r="G137" s="258" t="s">
        <v>147</v>
      </c>
      <c r="H137" s="259">
        <v>1</v>
      </c>
      <c r="I137" s="260"/>
      <c r="J137" s="261">
        <f>ROUND(I137*H137,2)</f>
        <v>0</v>
      </c>
      <c r="K137" s="257" t="s">
        <v>5</v>
      </c>
      <c r="L137" s="262"/>
      <c r="M137" s="263" t="s">
        <v>5</v>
      </c>
      <c r="N137" s="264" t="s">
        <v>47</v>
      </c>
      <c r="O137" s="49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AR137" s="26" t="s">
        <v>619</v>
      </c>
      <c r="AT137" s="26" t="s">
        <v>231</v>
      </c>
      <c r="AU137" s="26" t="s">
        <v>88</v>
      </c>
      <c r="AY137" s="26" t="s">
        <v>142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26" t="s">
        <v>83</v>
      </c>
      <c r="BK137" s="225">
        <f>ROUND(I137*H137,2)</f>
        <v>0</v>
      </c>
      <c r="BL137" s="26" t="s">
        <v>315</v>
      </c>
      <c r="BM137" s="26" t="s">
        <v>940</v>
      </c>
    </row>
    <row r="138" s="1" customFormat="1">
      <c r="B138" s="48"/>
      <c r="D138" s="226" t="s">
        <v>149</v>
      </c>
      <c r="F138" s="227" t="s">
        <v>941</v>
      </c>
      <c r="I138" s="187"/>
      <c r="L138" s="48"/>
      <c r="M138" s="228"/>
      <c r="N138" s="49"/>
      <c r="O138" s="49"/>
      <c r="P138" s="49"/>
      <c r="Q138" s="49"/>
      <c r="R138" s="49"/>
      <c r="S138" s="49"/>
      <c r="T138" s="87"/>
      <c r="AT138" s="26" t="s">
        <v>149</v>
      </c>
      <c r="AU138" s="26" t="s">
        <v>88</v>
      </c>
    </row>
    <row r="139" s="1" customFormat="1" ht="16.5" customHeight="1">
      <c r="B139" s="213"/>
      <c r="C139" s="214" t="s">
        <v>659</v>
      </c>
      <c r="D139" s="214" t="s">
        <v>144</v>
      </c>
      <c r="E139" s="215" t="s">
        <v>942</v>
      </c>
      <c r="F139" s="216" t="s">
        <v>943</v>
      </c>
      <c r="G139" s="217" t="s">
        <v>147</v>
      </c>
      <c r="H139" s="218">
        <v>1</v>
      </c>
      <c r="I139" s="219"/>
      <c r="J139" s="220">
        <f>ROUND(I139*H139,2)</f>
        <v>0</v>
      </c>
      <c r="K139" s="216" t="s">
        <v>5</v>
      </c>
      <c r="L139" s="48"/>
      <c r="M139" s="221" t="s">
        <v>5</v>
      </c>
      <c r="N139" s="222" t="s">
        <v>47</v>
      </c>
      <c r="O139" s="49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AR139" s="26" t="s">
        <v>315</v>
      </c>
      <c r="AT139" s="26" t="s">
        <v>144</v>
      </c>
      <c r="AU139" s="26" t="s">
        <v>88</v>
      </c>
      <c r="AY139" s="26" t="s">
        <v>142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26" t="s">
        <v>83</v>
      </c>
      <c r="BK139" s="225">
        <f>ROUND(I139*H139,2)</f>
        <v>0</v>
      </c>
      <c r="BL139" s="26" t="s">
        <v>315</v>
      </c>
      <c r="BM139" s="26" t="s">
        <v>944</v>
      </c>
    </row>
    <row r="140" s="1" customFormat="1">
      <c r="B140" s="48"/>
      <c r="D140" s="226" t="s">
        <v>149</v>
      </c>
      <c r="F140" s="227" t="s">
        <v>945</v>
      </c>
      <c r="I140" s="187"/>
      <c r="L140" s="48"/>
      <c r="M140" s="228"/>
      <c r="N140" s="49"/>
      <c r="O140" s="49"/>
      <c r="P140" s="49"/>
      <c r="Q140" s="49"/>
      <c r="R140" s="49"/>
      <c r="S140" s="49"/>
      <c r="T140" s="87"/>
      <c r="AT140" s="26" t="s">
        <v>149</v>
      </c>
      <c r="AU140" s="26" t="s">
        <v>88</v>
      </c>
    </row>
    <row r="141" s="1" customFormat="1" ht="16.5" customHeight="1">
      <c r="B141" s="213"/>
      <c r="C141" s="214" t="s">
        <v>663</v>
      </c>
      <c r="D141" s="214" t="s">
        <v>144</v>
      </c>
      <c r="E141" s="215" t="s">
        <v>946</v>
      </c>
      <c r="F141" s="216" t="s">
        <v>947</v>
      </c>
      <c r="G141" s="217" t="s">
        <v>147</v>
      </c>
      <c r="H141" s="218">
        <v>1</v>
      </c>
      <c r="I141" s="219"/>
      <c r="J141" s="220">
        <f>ROUND(I141*H141,2)</f>
        <v>0</v>
      </c>
      <c r="K141" s="216" t="s">
        <v>5</v>
      </c>
      <c r="L141" s="48"/>
      <c r="M141" s="221" t="s">
        <v>5</v>
      </c>
      <c r="N141" s="222" t="s">
        <v>47</v>
      </c>
      <c r="O141" s="49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AR141" s="26" t="s">
        <v>315</v>
      </c>
      <c r="AT141" s="26" t="s">
        <v>144</v>
      </c>
      <c r="AU141" s="26" t="s">
        <v>88</v>
      </c>
      <c r="AY141" s="26" t="s">
        <v>142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26" t="s">
        <v>83</v>
      </c>
      <c r="BK141" s="225">
        <f>ROUND(I141*H141,2)</f>
        <v>0</v>
      </c>
      <c r="BL141" s="26" t="s">
        <v>315</v>
      </c>
      <c r="BM141" s="26" t="s">
        <v>948</v>
      </c>
    </row>
    <row r="142" s="11" customFormat="1" ht="29.88" customHeight="1">
      <c r="B142" s="200"/>
      <c r="D142" s="201" t="s">
        <v>75</v>
      </c>
      <c r="E142" s="211" t="s">
        <v>949</v>
      </c>
      <c r="F142" s="211" t="s">
        <v>950</v>
      </c>
      <c r="I142" s="203"/>
      <c r="J142" s="212">
        <f>BK142</f>
        <v>0</v>
      </c>
      <c r="L142" s="200"/>
      <c r="M142" s="205"/>
      <c r="N142" s="206"/>
      <c r="O142" s="206"/>
      <c r="P142" s="207">
        <f>SUM(P143:P150)</f>
        <v>0</v>
      </c>
      <c r="Q142" s="206"/>
      <c r="R142" s="207">
        <f>SUM(R143:R150)</f>
        <v>0</v>
      </c>
      <c r="S142" s="206"/>
      <c r="T142" s="208">
        <f>SUM(T143:T150)</f>
        <v>0</v>
      </c>
      <c r="AR142" s="201" t="s">
        <v>88</v>
      </c>
      <c r="AT142" s="209" t="s">
        <v>75</v>
      </c>
      <c r="AU142" s="209" t="s">
        <v>83</v>
      </c>
      <c r="AY142" s="201" t="s">
        <v>142</v>
      </c>
      <c r="BK142" s="210">
        <f>SUM(BK143:BK150)</f>
        <v>0</v>
      </c>
    </row>
    <row r="143" s="1" customFormat="1" ht="16.5" customHeight="1">
      <c r="B143" s="213"/>
      <c r="C143" s="214" t="s">
        <v>668</v>
      </c>
      <c r="D143" s="214" t="s">
        <v>144</v>
      </c>
      <c r="E143" s="215" t="s">
        <v>951</v>
      </c>
      <c r="F143" s="216" t="s">
        <v>952</v>
      </c>
      <c r="G143" s="217" t="s">
        <v>581</v>
      </c>
      <c r="H143" s="218">
        <v>1</v>
      </c>
      <c r="I143" s="219"/>
      <c r="J143" s="220">
        <f>ROUND(I143*H143,2)</f>
        <v>0</v>
      </c>
      <c r="K143" s="216" t="s">
        <v>202</v>
      </c>
      <c r="L143" s="48"/>
      <c r="M143" s="221" t="s">
        <v>5</v>
      </c>
      <c r="N143" s="222" t="s">
        <v>47</v>
      </c>
      <c r="O143" s="49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AR143" s="26" t="s">
        <v>315</v>
      </c>
      <c r="AT143" s="26" t="s">
        <v>144</v>
      </c>
      <c r="AU143" s="26" t="s">
        <v>88</v>
      </c>
      <c r="AY143" s="26" t="s">
        <v>142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26" t="s">
        <v>83</v>
      </c>
      <c r="BK143" s="225">
        <f>ROUND(I143*H143,2)</f>
        <v>0</v>
      </c>
      <c r="BL143" s="26" t="s">
        <v>315</v>
      </c>
      <c r="BM143" s="26" t="s">
        <v>953</v>
      </c>
    </row>
    <row r="144" s="1" customFormat="1" ht="16.5" customHeight="1">
      <c r="B144" s="213"/>
      <c r="C144" s="255" t="s">
        <v>672</v>
      </c>
      <c r="D144" s="255" t="s">
        <v>231</v>
      </c>
      <c r="E144" s="256" t="s">
        <v>954</v>
      </c>
      <c r="F144" s="257" t="s">
        <v>955</v>
      </c>
      <c r="G144" s="258" t="s">
        <v>581</v>
      </c>
      <c r="H144" s="259">
        <v>1</v>
      </c>
      <c r="I144" s="260"/>
      <c r="J144" s="261">
        <f>ROUND(I144*H144,2)</f>
        <v>0</v>
      </c>
      <c r="K144" s="257" t="s">
        <v>5</v>
      </c>
      <c r="L144" s="262"/>
      <c r="M144" s="263" t="s">
        <v>5</v>
      </c>
      <c r="N144" s="264" t="s">
        <v>47</v>
      </c>
      <c r="O144" s="49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AR144" s="26" t="s">
        <v>619</v>
      </c>
      <c r="AT144" s="26" t="s">
        <v>231</v>
      </c>
      <c r="AU144" s="26" t="s">
        <v>88</v>
      </c>
      <c r="AY144" s="26" t="s">
        <v>142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26" t="s">
        <v>83</v>
      </c>
      <c r="BK144" s="225">
        <f>ROUND(I144*H144,2)</f>
        <v>0</v>
      </c>
      <c r="BL144" s="26" t="s">
        <v>315</v>
      </c>
      <c r="BM144" s="26" t="s">
        <v>956</v>
      </c>
    </row>
    <row r="145" s="1" customFormat="1" ht="16.5" customHeight="1">
      <c r="B145" s="213"/>
      <c r="C145" s="214" t="s">
        <v>677</v>
      </c>
      <c r="D145" s="214" t="s">
        <v>144</v>
      </c>
      <c r="E145" s="215" t="s">
        <v>957</v>
      </c>
      <c r="F145" s="216" t="s">
        <v>958</v>
      </c>
      <c r="G145" s="217" t="s">
        <v>581</v>
      </c>
      <c r="H145" s="218">
        <v>1</v>
      </c>
      <c r="I145" s="219"/>
      <c r="J145" s="220">
        <f>ROUND(I145*H145,2)</f>
        <v>0</v>
      </c>
      <c r="K145" s="216" t="s">
        <v>202</v>
      </c>
      <c r="L145" s="48"/>
      <c r="M145" s="221" t="s">
        <v>5</v>
      </c>
      <c r="N145" s="222" t="s">
        <v>47</v>
      </c>
      <c r="O145" s="49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AR145" s="26" t="s">
        <v>315</v>
      </c>
      <c r="AT145" s="26" t="s">
        <v>144</v>
      </c>
      <c r="AU145" s="26" t="s">
        <v>88</v>
      </c>
      <c r="AY145" s="26" t="s">
        <v>142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26" t="s">
        <v>83</v>
      </c>
      <c r="BK145" s="225">
        <f>ROUND(I145*H145,2)</f>
        <v>0</v>
      </c>
      <c r="BL145" s="26" t="s">
        <v>315</v>
      </c>
      <c r="BM145" s="26" t="s">
        <v>959</v>
      </c>
    </row>
    <row r="146" s="1" customFormat="1" ht="16.5" customHeight="1">
      <c r="B146" s="213"/>
      <c r="C146" s="255" t="s">
        <v>681</v>
      </c>
      <c r="D146" s="255" t="s">
        <v>231</v>
      </c>
      <c r="E146" s="256" t="s">
        <v>960</v>
      </c>
      <c r="F146" s="257" t="s">
        <v>961</v>
      </c>
      <c r="G146" s="258" t="s">
        <v>581</v>
      </c>
      <c r="H146" s="259">
        <v>1</v>
      </c>
      <c r="I146" s="260"/>
      <c r="J146" s="261">
        <f>ROUND(I146*H146,2)</f>
        <v>0</v>
      </c>
      <c r="K146" s="257" t="s">
        <v>5</v>
      </c>
      <c r="L146" s="262"/>
      <c r="M146" s="263" t="s">
        <v>5</v>
      </c>
      <c r="N146" s="264" t="s">
        <v>47</v>
      </c>
      <c r="O146" s="49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AR146" s="26" t="s">
        <v>619</v>
      </c>
      <c r="AT146" s="26" t="s">
        <v>231</v>
      </c>
      <c r="AU146" s="26" t="s">
        <v>88</v>
      </c>
      <c r="AY146" s="26" t="s">
        <v>142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26" t="s">
        <v>83</v>
      </c>
      <c r="BK146" s="225">
        <f>ROUND(I146*H146,2)</f>
        <v>0</v>
      </c>
      <c r="BL146" s="26" t="s">
        <v>315</v>
      </c>
      <c r="BM146" s="26" t="s">
        <v>962</v>
      </c>
    </row>
    <row r="147" s="1" customFormat="1" ht="16.5" customHeight="1">
      <c r="B147" s="213"/>
      <c r="C147" s="214" t="s">
        <v>686</v>
      </c>
      <c r="D147" s="214" t="s">
        <v>144</v>
      </c>
      <c r="E147" s="215" t="s">
        <v>963</v>
      </c>
      <c r="F147" s="216" t="s">
        <v>964</v>
      </c>
      <c r="G147" s="217" t="s">
        <v>581</v>
      </c>
      <c r="H147" s="218">
        <v>1</v>
      </c>
      <c r="I147" s="219"/>
      <c r="J147" s="220">
        <f>ROUND(I147*H147,2)</f>
        <v>0</v>
      </c>
      <c r="K147" s="216" t="s">
        <v>202</v>
      </c>
      <c r="L147" s="48"/>
      <c r="M147" s="221" t="s">
        <v>5</v>
      </c>
      <c r="N147" s="222" t="s">
        <v>47</v>
      </c>
      <c r="O147" s="49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AR147" s="26" t="s">
        <v>315</v>
      </c>
      <c r="AT147" s="26" t="s">
        <v>144</v>
      </c>
      <c r="AU147" s="26" t="s">
        <v>88</v>
      </c>
      <c r="AY147" s="26" t="s">
        <v>142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26" t="s">
        <v>83</v>
      </c>
      <c r="BK147" s="225">
        <f>ROUND(I147*H147,2)</f>
        <v>0</v>
      </c>
      <c r="BL147" s="26" t="s">
        <v>315</v>
      </c>
      <c r="BM147" s="26" t="s">
        <v>965</v>
      </c>
    </row>
    <row r="148" s="1" customFormat="1" ht="16.5" customHeight="1">
      <c r="B148" s="213"/>
      <c r="C148" s="255" t="s">
        <v>690</v>
      </c>
      <c r="D148" s="255" t="s">
        <v>231</v>
      </c>
      <c r="E148" s="256" t="s">
        <v>966</v>
      </c>
      <c r="F148" s="257" t="s">
        <v>967</v>
      </c>
      <c r="G148" s="258" t="s">
        <v>581</v>
      </c>
      <c r="H148" s="259">
        <v>1</v>
      </c>
      <c r="I148" s="260"/>
      <c r="J148" s="261">
        <f>ROUND(I148*H148,2)</f>
        <v>0</v>
      </c>
      <c r="K148" s="257" t="s">
        <v>5</v>
      </c>
      <c r="L148" s="262"/>
      <c r="M148" s="263" t="s">
        <v>5</v>
      </c>
      <c r="N148" s="264" t="s">
        <v>47</v>
      </c>
      <c r="O148" s="49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AR148" s="26" t="s">
        <v>619</v>
      </c>
      <c r="AT148" s="26" t="s">
        <v>231</v>
      </c>
      <c r="AU148" s="26" t="s">
        <v>88</v>
      </c>
      <c r="AY148" s="26" t="s">
        <v>142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26" t="s">
        <v>83</v>
      </c>
      <c r="BK148" s="225">
        <f>ROUND(I148*H148,2)</f>
        <v>0</v>
      </c>
      <c r="BL148" s="26" t="s">
        <v>315</v>
      </c>
      <c r="BM148" s="26" t="s">
        <v>968</v>
      </c>
    </row>
    <row r="149" s="1" customFormat="1" ht="16.5" customHeight="1">
      <c r="B149" s="213"/>
      <c r="C149" s="214" t="s">
        <v>696</v>
      </c>
      <c r="D149" s="214" t="s">
        <v>144</v>
      </c>
      <c r="E149" s="215" t="s">
        <v>969</v>
      </c>
      <c r="F149" s="216" t="s">
        <v>970</v>
      </c>
      <c r="G149" s="217" t="s">
        <v>581</v>
      </c>
      <c r="H149" s="218">
        <v>1</v>
      </c>
      <c r="I149" s="219"/>
      <c r="J149" s="220">
        <f>ROUND(I149*H149,2)</f>
        <v>0</v>
      </c>
      <c r="K149" s="216" t="s">
        <v>5</v>
      </c>
      <c r="L149" s="48"/>
      <c r="M149" s="221" t="s">
        <v>5</v>
      </c>
      <c r="N149" s="222" t="s">
        <v>47</v>
      </c>
      <c r="O149" s="49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AR149" s="26" t="s">
        <v>315</v>
      </c>
      <c r="AT149" s="26" t="s">
        <v>144</v>
      </c>
      <c r="AU149" s="26" t="s">
        <v>88</v>
      </c>
      <c r="AY149" s="26" t="s">
        <v>142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26" t="s">
        <v>83</v>
      </c>
      <c r="BK149" s="225">
        <f>ROUND(I149*H149,2)</f>
        <v>0</v>
      </c>
      <c r="BL149" s="26" t="s">
        <v>315</v>
      </c>
      <c r="BM149" s="26" t="s">
        <v>971</v>
      </c>
    </row>
    <row r="150" s="1" customFormat="1" ht="16.5" customHeight="1">
      <c r="B150" s="213"/>
      <c r="C150" s="255" t="s">
        <v>701</v>
      </c>
      <c r="D150" s="255" t="s">
        <v>231</v>
      </c>
      <c r="E150" s="256" t="s">
        <v>972</v>
      </c>
      <c r="F150" s="257" t="s">
        <v>973</v>
      </c>
      <c r="G150" s="258" t="s">
        <v>581</v>
      </c>
      <c r="H150" s="259">
        <v>1</v>
      </c>
      <c r="I150" s="260"/>
      <c r="J150" s="261">
        <f>ROUND(I150*H150,2)</f>
        <v>0</v>
      </c>
      <c r="K150" s="257" t="s">
        <v>5</v>
      </c>
      <c r="L150" s="262"/>
      <c r="M150" s="263" t="s">
        <v>5</v>
      </c>
      <c r="N150" s="264" t="s">
        <v>47</v>
      </c>
      <c r="O150" s="49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AR150" s="26" t="s">
        <v>619</v>
      </c>
      <c r="AT150" s="26" t="s">
        <v>231</v>
      </c>
      <c r="AU150" s="26" t="s">
        <v>88</v>
      </c>
      <c r="AY150" s="26" t="s">
        <v>142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26" t="s">
        <v>83</v>
      </c>
      <c r="BK150" s="225">
        <f>ROUND(I150*H150,2)</f>
        <v>0</v>
      </c>
      <c r="BL150" s="26" t="s">
        <v>315</v>
      </c>
      <c r="BM150" s="26" t="s">
        <v>974</v>
      </c>
    </row>
    <row r="151" s="11" customFormat="1" ht="29.88" customHeight="1">
      <c r="B151" s="200"/>
      <c r="D151" s="201" t="s">
        <v>75</v>
      </c>
      <c r="E151" s="211" t="s">
        <v>975</v>
      </c>
      <c r="F151" s="211" t="s">
        <v>976</v>
      </c>
      <c r="I151" s="203"/>
      <c r="J151" s="212">
        <f>BK151</f>
        <v>0</v>
      </c>
      <c r="L151" s="200"/>
      <c r="M151" s="205"/>
      <c r="N151" s="206"/>
      <c r="O151" s="206"/>
      <c r="P151" s="207">
        <f>SUM(P152:P167)</f>
        <v>0</v>
      </c>
      <c r="Q151" s="206"/>
      <c r="R151" s="207">
        <f>SUM(R152:R167)</f>
        <v>0.0035700000000000003</v>
      </c>
      <c r="S151" s="206"/>
      <c r="T151" s="208">
        <f>SUM(T152:T167)</f>
        <v>0</v>
      </c>
      <c r="AR151" s="201" t="s">
        <v>88</v>
      </c>
      <c r="AT151" s="209" t="s">
        <v>75</v>
      </c>
      <c r="AU151" s="209" t="s">
        <v>83</v>
      </c>
      <c r="AY151" s="201" t="s">
        <v>142</v>
      </c>
      <c r="BK151" s="210">
        <f>SUM(BK152:BK167)</f>
        <v>0</v>
      </c>
    </row>
    <row r="152" s="1" customFormat="1" ht="16.5" customHeight="1">
      <c r="B152" s="213"/>
      <c r="C152" s="214" t="s">
        <v>709</v>
      </c>
      <c r="D152" s="214" t="s">
        <v>144</v>
      </c>
      <c r="E152" s="215" t="s">
        <v>977</v>
      </c>
      <c r="F152" s="216" t="s">
        <v>978</v>
      </c>
      <c r="G152" s="217" t="s">
        <v>581</v>
      </c>
      <c r="H152" s="218">
        <v>2</v>
      </c>
      <c r="I152" s="219"/>
      <c r="J152" s="220">
        <f>ROUND(I152*H152,2)</f>
        <v>0</v>
      </c>
      <c r="K152" s="216" t="s">
        <v>202</v>
      </c>
      <c r="L152" s="48"/>
      <c r="M152" s="221" t="s">
        <v>5</v>
      </c>
      <c r="N152" s="222" t="s">
        <v>47</v>
      </c>
      <c r="O152" s="49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AR152" s="26" t="s">
        <v>315</v>
      </c>
      <c r="AT152" s="26" t="s">
        <v>144</v>
      </c>
      <c r="AU152" s="26" t="s">
        <v>88</v>
      </c>
      <c r="AY152" s="26" t="s">
        <v>142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26" t="s">
        <v>83</v>
      </c>
      <c r="BK152" s="225">
        <f>ROUND(I152*H152,2)</f>
        <v>0</v>
      </c>
      <c r="BL152" s="26" t="s">
        <v>315</v>
      </c>
      <c r="BM152" s="26" t="s">
        <v>979</v>
      </c>
    </row>
    <row r="153" s="1" customFormat="1" ht="16.5" customHeight="1">
      <c r="B153" s="213"/>
      <c r="C153" s="255" t="s">
        <v>980</v>
      </c>
      <c r="D153" s="255" t="s">
        <v>231</v>
      </c>
      <c r="E153" s="256" t="s">
        <v>981</v>
      </c>
      <c r="F153" s="257" t="s">
        <v>982</v>
      </c>
      <c r="G153" s="258" t="s">
        <v>581</v>
      </c>
      <c r="H153" s="259">
        <v>2</v>
      </c>
      <c r="I153" s="260"/>
      <c r="J153" s="261">
        <f>ROUND(I153*H153,2)</f>
        <v>0</v>
      </c>
      <c r="K153" s="257" t="s">
        <v>202</v>
      </c>
      <c r="L153" s="262"/>
      <c r="M153" s="263" t="s">
        <v>5</v>
      </c>
      <c r="N153" s="264" t="s">
        <v>47</v>
      </c>
      <c r="O153" s="49"/>
      <c r="P153" s="223">
        <f>O153*H153</f>
        <v>0</v>
      </c>
      <c r="Q153" s="223">
        <v>8.0000000000000007E-05</v>
      </c>
      <c r="R153" s="223">
        <f>Q153*H153</f>
        <v>0.00016000000000000001</v>
      </c>
      <c r="S153" s="223">
        <v>0</v>
      </c>
      <c r="T153" s="224">
        <f>S153*H153</f>
        <v>0</v>
      </c>
      <c r="AR153" s="26" t="s">
        <v>619</v>
      </c>
      <c r="AT153" s="26" t="s">
        <v>231</v>
      </c>
      <c r="AU153" s="26" t="s">
        <v>88</v>
      </c>
      <c r="AY153" s="26" t="s">
        <v>142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26" t="s">
        <v>83</v>
      </c>
      <c r="BK153" s="225">
        <f>ROUND(I153*H153,2)</f>
        <v>0</v>
      </c>
      <c r="BL153" s="26" t="s">
        <v>315</v>
      </c>
      <c r="BM153" s="26" t="s">
        <v>983</v>
      </c>
    </row>
    <row r="154" s="1" customFormat="1" ht="25.5" customHeight="1">
      <c r="B154" s="213"/>
      <c r="C154" s="214" t="s">
        <v>984</v>
      </c>
      <c r="D154" s="214" t="s">
        <v>144</v>
      </c>
      <c r="E154" s="215" t="s">
        <v>985</v>
      </c>
      <c r="F154" s="216" t="s">
        <v>986</v>
      </c>
      <c r="G154" s="217" t="s">
        <v>581</v>
      </c>
      <c r="H154" s="218">
        <v>1</v>
      </c>
      <c r="I154" s="219"/>
      <c r="J154" s="220">
        <f>ROUND(I154*H154,2)</f>
        <v>0</v>
      </c>
      <c r="K154" s="216" t="s">
        <v>202</v>
      </c>
      <c r="L154" s="48"/>
      <c r="M154" s="221" t="s">
        <v>5</v>
      </c>
      <c r="N154" s="222" t="s">
        <v>47</v>
      </c>
      <c r="O154" s="49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AR154" s="26" t="s">
        <v>315</v>
      </c>
      <c r="AT154" s="26" t="s">
        <v>144</v>
      </c>
      <c r="AU154" s="26" t="s">
        <v>88</v>
      </c>
      <c r="AY154" s="26" t="s">
        <v>142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26" t="s">
        <v>83</v>
      </c>
      <c r="BK154" s="225">
        <f>ROUND(I154*H154,2)</f>
        <v>0</v>
      </c>
      <c r="BL154" s="26" t="s">
        <v>315</v>
      </c>
      <c r="BM154" s="26" t="s">
        <v>987</v>
      </c>
    </row>
    <row r="155" s="1" customFormat="1" ht="16.5" customHeight="1">
      <c r="B155" s="213"/>
      <c r="C155" s="255" t="s">
        <v>988</v>
      </c>
      <c r="D155" s="255" t="s">
        <v>231</v>
      </c>
      <c r="E155" s="256" t="s">
        <v>989</v>
      </c>
      <c r="F155" s="257" t="s">
        <v>990</v>
      </c>
      <c r="G155" s="258" t="s">
        <v>581</v>
      </c>
      <c r="H155" s="259">
        <v>1</v>
      </c>
      <c r="I155" s="260"/>
      <c r="J155" s="261">
        <f>ROUND(I155*H155,2)</f>
        <v>0</v>
      </c>
      <c r="K155" s="257" t="s">
        <v>202</v>
      </c>
      <c r="L155" s="262"/>
      <c r="M155" s="263" t="s">
        <v>5</v>
      </c>
      <c r="N155" s="264" t="s">
        <v>47</v>
      </c>
      <c r="O155" s="49"/>
      <c r="P155" s="223">
        <f>O155*H155</f>
        <v>0</v>
      </c>
      <c r="Q155" s="223">
        <v>6.9999999999999994E-05</v>
      </c>
      <c r="R155" s="223">
        <f>Q155*H155</f>
        <v>6.9999999999999994E-05</v>
      </c>
      <c r="S155" s="223">
        <v>0</v>
      </c>
      <c r="T155" s="224">
        <f>S155*H155</f>
        <v>0</v>
      </c>
      <c r="AR155" s="26" t="s">
        <v>619</v>
      </c>
      <c r="AT155" s="26" t="s">
        <v>231</v>
      </c>
      <c r="AU155" s="26" t="s">
        <v>88</v>
      </c>
      <c r="AY155" s="26" t="s">
        <v>142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26" t="s">
        <v>83</v>
      </c>
      <c r="BK155" s="225">
        <f>ROUND(I155*H155,2)</f>
        <v>0</v>
      </c>
      <c r="BL155" s="26" t="s">
        <v>315</v>
      </c>
      <c r="BM155" s="26" t="s">
        <v>991</v>
      </c>
    </row>
    <row r="156" s="1" customFormat="1" ht="16.5" customHeight="1">
      <c r="B156" s="213"/>
      <c r="C156" s="214" t="s">
        <v>992</v>
      </c>
      <c r="D156" s="214" t="s">
        <v>144</v>
      </c>
      <c r="E156" s="215" t="s">
        <v>993</v>
      </c>
      <c r="F156" s="216" t="s">
        <v>994</v>
      </c>
      <c r="G156" s="217" t="s">
        <v>581</v>
      </c>
      <c r="H156" s="218">
        <v>3</v>
      </c>
      <c r="I156" s="219"/>
      <c r="J156" s="220">
        <f>ROUND(I156*H156,2)</f>
        <v>0</v>
      </c>
      <c r="K156" s="216" t="s">
        <v>202</v>
      </c>
      <c r="L156" s="48"/>
      <c r="M156" s="221" t="s">
        <v>5</v>
      </c>
      <c r="N156" s="222" t="s">
        <v>47</v>
      </c>
      <c r="O156" s="49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AR156" s="26" t="s">
        <v>315</v>
      </c>
      <c r="AT156" s="26" t="s">
        <v>144</v>
      </c>
      <c r="AU156" s="26" t="s">
        <v>88</v>
      </c>
      <c r="AY156" s="26" t="s">
        <v>142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26" t="s">
        <v>83</v>
      </c>
      <c r="BK156" s="225">
        <f>ROUND(I156*H156,2)</f>
        <v>0</v>
      </c>
      <c r="BL156" s="26" t="s">
        <v>315</v>
      </c>
      <c r="BM156" s="26" t="s">
        <v>995</v>
      </c>
    </row>
    <row r="157" s="1" customFormat="1" ht="16.5" customHeight="1">
      <c r="B157" s="213"/>
      <c r="C157" s="255" t="s">
        <v>996</v>
      </c>
      <c r="D157" s="255" t="s">
        <v>231</v>
      </c>
      <c r="E157" s="256" t="s">
        <v>997</v>
      </c>
      <c r="F157" s="257" t="s">
        <v>998</v>
      </c>
      <c r="G157" s="258" t="s">
        <v>581</v>
      </c>
      <c r="H157" s="259">
        <v>2</v>
      </c>
      <c r="I157" s="260"/>
      <c r="J157" s="261">
        <f>ROUND(I157*H157,2)</f>
        <v>0</v>
      </c>
      <c r="K157" s="257" t="s">
        <v>5</v>
      </c>
      <c r="L157" s="262"/>
      <c r="M157" s="263" t="s">
        <v>5</v>
      </c>
      <c r="N157" s="264" t="s">
        <v>47</v>
      </c>
      <c r="O157" s="49"/>
      <c r="P157" s="223">
        <f>O157*H157</f>
        <v>0</v>
      </c>
      <c r="Q157" s="223">
        <v>0.00040000000000000002</v>
      </c>
      <c r="R157" s="223">
        <f>Q157*H157</f>
        <v>0.00080000000000000004</v>
      </c>
      <c r="S157" s="223">
        <v>0</v>
      </c>
      <c r="T157" s="224">
        <f>S157*H157</f>
        <v>0</v>
      </c>
      <c r="AR157" s="26" t="s">
        <v>619</v>
      </c>
      <c r="AT157" s="26" t="s">
        <v>231</v>
      </c>
      <c r="AU157" s="26" t="s">
        <v>88</v>
      </c>
      <c r="AY157" s="26" t="s">
        <v>142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26" t="s">
        <v>83</v>
      </c>
      <c r="BK157" s="225">
        <f>ROUND(I157*H157,2)</f>
        <v>0</v>
      </c>
      <c r="BL157" s="26" t="s">
        <v>315</v>
      </c>
      <c r="BM157" s="26" t="s">
        <v>999</v>
      </c>
    </row>
    <row r="158" s="1" customFormat="1" ht="16.5" customHeight="1">
      <c r="B158" s="213"/>
      <c r="C158" s="255" t="s">
        <v>1000</v>
      </c>
      <c r="D158" s="255" t="s">
        <v>231</v>
      </c>
      <c r="E158" s="256" t="s">
        <v>1001</v>
      </c>
      <c r="F158" s="257" t="s">
        <v>1002</v>
      </c>
      <c r="G158" s="258" t="s">
        <v>581</v>
      </c>
      <c r="H158" s="259">
        <v>2</v>
      </c>
      <c r="I158" s="260"/>
      <c r="J158" s="261">
        <f>ROUND(I158*H158,2)</f>
        <v>0</v>
      </c>
      <c r="K158" s="257" t="s">
        <v>202</v>
      </c>
      <c r="L158" s="262"/>
      <c r="M158" s="263" t="s">
        <v>5</v>
      </c>
      <c r="N158" s="264" t="s">
        <v>47</v>
      </c>
      <c r="O158" s="49"/>
      <c r="P158" s="223">
        <f>O158*H158</f>
        <v>0</v>
      </c>
      <c r="Q158" s="223">
        <v>0.00040000000000000002</v>
      </c>
      <c r="R158" s="223">
        <f>Q158*H158</f>
        <v>0.00080000000000000004</v>
      </c>
      <c r="S158" s="223">
        <v>0</v>
      </c>
      <c r="T158" s="224">
        <f>S158*H158</f>
        <v>0</v>
      </c>
      <c r="AR158" s="26" t="s">
        <v>619</v>
      </c>
      <c r="AT158" s="26" t="s">
        <v>231</v>
      </c>
      <c r="AU158" s="26" t="s">
        <v>88</v>
      </c>
      <c r="AY158" s="26" t="s">
        <v>142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26" t="s">
        <v>83</v>
      </c>
      <c r="BK158" s="225">
        <f>ROUND(I158*H158,2)</f>
        <v>0</v>
      </c>
      <c r="BL158" s="26" t="s">
        <v>315</v>
      </c>
      <c r="BM158" s="26" t="s">
        <v>1003</v>
      </c>
    </row>
    <row r="159" s="1" customFormat="1" ht="16.5" customHeight="1">
      <c r="B159" s="213"/>
      <c r="C159" s="214" t="s">
        <v>1004</v>
      </c>
      <c r="D159" s="214" t="s">
        <v>144</v>
      </c>
      <c r="E159" s="215" t="s">
        <v>1005</v>
      </c>
      <c r="F159" s="216" t="s">
        <v>1006</v>
      </c>
      <c r="G159" s="217" t="s">
        <v>581</v>
      </c>
      <c r="H159" s="218">
        <v>1</v>
      </c>
      <c r="I159" s="219"/>
      <c r="J159" s="220">
        <f>ROUND(I159*H159,2)</f>
        <v>0</v>
      </c>
      <c r="K159" s="216" t="s">
        <v>202</v>
      </c>
      <c r="L159" s="48"/>
      <c r="M159" s="221" t="s">
        <v>5</v>
      </c>
      <c r="N159" s="222" t="s">
        <v>47</v>
      </c>
      <c r="O159" s="49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AR159" s="26" t="s">
        <v>315</v>
      </c>
      <c r="AT159" s="26" t="s">
        <v>144</v>
      </c>
      <c r="AU159" s="26" t="s">
        <v>88</v>
      </c>
      <c r="AY159" s="26" t="s">
        <v>142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26" t="s">
        <v>83</v>
      </c>
      <c r="BK159" s="225">
        <f>ROUND(I159*H159,2)</f>
        <v>0</v>
      </c>
      <c r="BL159" s="26" t="s">
        <v>315</v>
      </c>
      <c r="BM159" s="26" t="s">
        <v>1007</v>
      </c>
    </row>
    <row r="160" s="1" customFormat="1" ht="16.5" customHeight="1">
      <c r="B160" s="213"/>
      <c r="C160" s="255" t="s">
        <v>1008</v>
      </c>
      <c r="D160" s="255" t="s">
        <v>231</v>
      </c>
      <c r="E160" s="256" t="s">
        <v>1009</v>
      </c>
      <c r="F160" s="257" t="s">
        <v>1010</v>
      </c>
      <c r="G160" s="258" t="s">
        <v>581</v>
      </c>
      <c r="H160" s="259">
        <v>1</v>
      </c>
      <c r="I160" s="260"/>
      <c r="J160" s="261">
        <f>ROUND(I160*H160,2)</f>
        <v>0</v>
      </c>
      <c r="K160" s="257" t="s">
        <v>202</v>
      </c>
      <c r="L160" s="262"/>
      <c r="M160" s="263" t="s">
        <v>5</v>
      </c>
      <c r="N160" s="264" t="s">
        <v>47</v>
      </c>
      <c r="O160" s="49"/>
      <c r="P160" s="223">
        <f>O160*H160</f>
        <v>0</v>
      </c>
      <c r="Q160" s="223">
        <v>0.00040000000000000002</v>
      </c>
      <c r="R160" s="223">
        <f>Q160*H160</f>
        <v>0.00040000000000000002</v>
      </c>
      <c r="S160" s="223">
        <v>0</v>
      </c>
      <c r="T160" s="224">
        <f>S160*H160</f>
        <v>0</v>
      </c>
      <c r="AR160" s="26" t="s">
        <v>619</v>
      </c>
      <c r="AT160" s="26" t="s">
        <v>231</v>
      </c>
      <c r="AU160" s="26" t="s">
        <v>88</v>
      </c>
      <c r="AY160" s="26" t="s">
        <v>142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26" t="s">
        <v>83</v>
      </c>
      <c r="BK160" s="225">
        <f>ROUND(I160*H160,2)</f>
        <v>0</v>
      </c>
      <c r="BL160" s="26" t="s">
        <v>315</v>
      </c>
      <c r="BM160" s="26" t="s">
        <v>1011</v>
      </c>
    </row>
    <row r="161" s="1" customFormat="1" ht="16.5" customHeight="1">
      <c r="B161" s="213"/>
      <c r="C161" s="214" t="s">
        <v>1012</v>
      </c>
      <c r="D161" s="214" t="s">
        <v>144</v>
      </c>
      <c r="E161" s="215" t="s">
        <v>1013</v>
      </c>
      <c r="F161" s="216" t="s">
        <v>1014</v>
      </c>
      <c r="G161" s="217" t="s">
        <v>581</v>
      </c>
      <c r="H161" s="218">
        <v>1</v>
      </c>
      <c r="I161" s="219"/>
      <c r="J161" s="220">
        <f>ROUND(I161*H161,2)</f>
        <v>0</v>
      </c>
      <c r="K161" s="216" t="s">
        <v>202</v>
      </c>
      <c r="L161" s="48"/>
      <c r="M161" s="221" t="s">
        <v>5</v>
      </c>
      <c r="N161" s="222" t="s">
        <v>47</v>
      </c>
      <c r="O161" s="49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AR161" s="26" t="s">
        <v>315</v>
      </c>
      <c r="AT161" s="26" t="s">
        <v>144</v>
      </c>
      <c r="AU161" s="26" t="s">
        <v>88</v>
      </c>
      <c r="AY161" s="26" t="s">
        <v>142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26" t="s">
        <v>83</v>
      </c>
      <c r="BK161" s="225">
        <f>ROUND(I161*H161,2)</f>
        <v>0</v>
      </c>
      <c r="BL161" s="26" t="s">
        <v>315</v>
      </c>
      <c r="BM161" s="26" t="s">
        <v>1015</v>
      </c>
    </row>
    <row r="162" s="1" customFormat="1" ht="16.5" customHeight="1">
      <c r="B162" s="213"/>
      <c r="C162" s="255" t="s">
        <v>1016</v>
      </c>
      <c r="D162" s="255" t="s">
        <v>231</v>
      </c>
      <c r="E162" s="256" t="s">
        <v>1017</v>
      </c>
      <c r="F162" s="257" t="s">
        <v>1018</v>
      </c>
      <c r="G162" s="258" t="s">
        <v>581</v>
      </c>
      <c r="H162" s="259">
        <v>1</v>
      </c>
      <c r="I162" s="260"/>
      <c r="J162" s="261">
        <f>ROUND(I162*H162,2)</f>
        <v>0</v>
      </c>
      <c r="K162" s="257" t="s">
        <v>5</v>
      </c>
      <c r="L162" s="262"/>
      <c r="M162" s="263" t="s">
        <v>5</v>
      </c>
      <c r="N162" s="264" t="s">
        <v>47</v>
      </c>
      <c r="O162" s="49"/>
      <c r="P162" s="223">
        <f>O162*H162</f>
        <v>0</v>
      </c>
      <c r="Q162" s="223">
        <v>0.00040000000000000002</v>
      </c>
      <c r="R162" s="223">
        <f>Q162*H162</f>
        <v>0.00040000000000000002</v>
      </c>
      <c r="S162" s="223">
        <v>0</v>
      </c>
      <c r="T162" s="224">
        <f>S162*H162</f>
        <v>0</v>
      </c>
      <c r="AR162" s="26" t="s">
        <v>619</v>
      </c>
      <c r="AT162" s="26" t="s">
        <v>231</v>
      </c>
      <c r="AU162" s="26" t="s">
        <v>88</v>
      </c>
      <c r="AY162" s="26" t="s">
        <v>142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26" t="s">
        <v>83</v>
      </c>
      <c r="BK162" s="225">
        <f>ROUND(I162*H162,2)</f>
        <v>0</v>
      </c>
      <c r="BL162" s="26" t="s">
        <v>315</v>
      </c>
      <c r="BM162" s="26" t="s">
        <v>1019</v>
      </c>
    </row>
    <row r="163" s="1" customFormat="1" ht="16.5" customHeight="1">
      <c r="B163" s="213"/>
      <c r="C163" s="214" t="s">
        <v>1020</v>
      </c>
      <c r="D163" s="214" t="s">
        <v>144</v>
      </c>
      <c r="E163" s="215" t="s">
        <v>1021</v>
      </c>
      <c r="F163" s="216" t="s">
        <v>1022</v>
      </c>
      <c r="G163" s="217" t="s">
        <v>581</v>
      </c>
      <c r="H163" s="218">
        <v>2</v>
      </c>
      <c r="I163" s="219"/>
      <c r="J163" s="220">
        <f>ROUND(I163*H163,2)</f>
        <v>0</v>
      </c>
      <c r="K163" s="216" t="s">
        <v>202</v>
      </c>
      <c r="L163" s="48"/>
      <c r="M163" s="221" t="s">
        <v>5</v>
      </c>
      <c r="N163" s="222" t="s">
        <v>47</v>
      </c>
      <c r="O163" s="49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AR163" s="26" t="s">
        <v>315</v>
      </c>
      <c r="AT163" s="26" t="s">
        <v>144</v>
      </c>
      <c r="AU163" s="26" t="s">
        <v>88</v>
      </c>
      <c r="AY163" s="26" t="s">
        <v>142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26" t="s">
        <v>83</v>
      </c>
      <c r="BK163" s="225">
        <f>ROUND(I163*H163,2)</f>
        <v>0</v>
      </c>
      <c r="BL163" s="26" t="s">
        <v>315</v>
      </c>
      <c r="BM163" s="26" t="s">
        <v>1023</v>
      </c>
    </row>
    <row r="164" s="1" customFormat="1" ht="16.5" customHeight="1">
      <c r="B164" s="213"/>
      <c r="C164" s="255" t="s">
        <v>1024</v>
      </c>
      <c r="D164" s="255" t="s">
        <v>231</v>
      </c>
      <c r="E164" s="256" t="s">
        <v>1025</v>
      </c>
      <c r="F164" s="257" t="s">
        <v>1026</v>
      </c>
      <c r="G164" s="258" t="s">
        <v>581</v>
      </c>
      <c r="H164" s="259">
        <v>2</v>
      </c>
      <c r="I164" s="260"/>
      <c r="J164" s="261">
        <f>ROUND(I164*H164,2)</f>
        <v>0</v>
      </c>
      <c r="K164" s="257" t="s">
        <v>5</v>
      </c>
      <c r="L164" s="262"/>
      <c r="M164" s="263" t="s">
        <v>5</v>
      </c>
      <c r="N164" s="264" t="s">
        <v>47</v>
      </c>
      <c r="O164" s="49"/>
      <c r="P164" s="223">
        <f>O164*H164</f>
        <v>0</v>
      </c>
      <c r="Q164" s="223">
        <v>0.00046999999999999999</v>
      </c>
      <c r="R164" s="223">
        <f>Q164*H164</f>
        <v>0.00093999999999999997</v>
      </c>
      <c r="S164" s="223">
        <v>0</v>
      </c>
      <c r="T164" s="224">
        <f>S164*H164</f>
        <v>0</v>
      </c>
      <c r="AR164" s="26" t="s">
        <v>619</v>
      </c>
      <c r="AT164" s="26" t="s">
        <v>231</v>
      </c>
      <c r="AU164" s="26" t="s">
        <v>88</v>
      </c>
      <c r="AY164" s="26" t="s">
        <v>142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26" t="s">
        <v>83</v>
      </c>
      <c r="BK164" s="225">
        <f>ROUND(I164*H164,2)</f>
        <v>0</v>
      </c>
      <c r="BL164" s="26" t="s">
        <v>315</v>
      </c>
      <c r="BM164" s="26" t="s">
        <v>1027</v>
      </c>
    </row>
    <row r="165" s="1" customFormat="1" ht="16.5" customHeight="1">
      <c r="B165" s="213"/>
      <c r="C165" s="214" t="s">
        <v>1028</v>
      </c>
      <c r="D165" s="214" t="s">
        <v>144</v>
      </c>
      <c r="E165" s="215" t="s">
        <v>1029</v>
      </c>
      <c r="F165" s="216" t="s">
        <v>1030</v>
      </c>
      <c r="G165" s="217" t="s">
        <v>581</v>
      </c>
      <c r="H165" s="218">
        <v>2</v>
      </c>
      <c r="I165" s="219"/>
      <c r="J165" s="220">
        <f>ROUND(I165*H165,2)</f>
        <v>0</v>
      </c>
      <c r="K165" s="216" t="s">
        <v>202</v>
      </c>
      <c r="L165" s="48"/>
      <c r="M165" s="221" t="s">
        <v>5</v>
      </c>
      <c r="N165" s="222" t="s">
        <v>47</v>
      </c>
      <c r="O165" s="49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AR165" s="26" t="s">
        <v>315</v>
      </c>
      <c r="AT165" s="26" t="s">
        <v>144</v>
      </c>
      <c r="AU165" s="26" t="s">
        <v>88</v>
      </c>
      <c r="AY165" s="26" t="s">
        <v>142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26" t="s">
        <v>83</v>
      </c>
      <c r="BK165" s="225">
        <f>ROUND(I165*H165,2)</f>
        <v>0</v>
      </c>
      <c r="BL165" s="26" t="s">
        <v>315</v>
      </c>
      <c r="BM165" s="26" t="s">
        <v>1031</v>
      </c>
    </row>
    <row r="166" s="1" customFormat="1" ht="16.5" customHeight="1">
      <c r="B166" s="213"/>
      <c r="C166" s="255" t="s">
        <v>712</v>
      </c>
      <c r="D166" s="255" t="s">
        <v>231</v>
      </c>
      <c r="E166" s="256" t="s">
        <v>1032</v>
      </c>
      <c r="F166" s="257" t="s">
        <v>1033</v>
      </c>
      <c r="G166" s="258" t="s">
        <v>581</v>
      </c>
      <c r="H166" s="259">
        <v>1</v>
      </c>
      <c r="I166" s="260"/>
      <c r="J166" s="261">
        <f>ROUND(I166*H166,2)</f>
        <v>0</v>
      </c>
      <c r="K166" s="257" t="s">
        <v>5</v>
      </c>
      <c r="L166" s="262"/>
      <c r="M166" s="263" t="s">
        <v>5</v>
      </c>
      <c r="N166" s="264" t="s">
        <v>47</v>
      </c>
      <c r="O166" s="49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AR166" s="26" t="s">
        <v>619</v>
      </c>
      <c r="AT166" s="26" t="s">
        <v>231</v>
      </c>
      <c r="AU166" s="26" t="s">
        <v>88</v>
      </c>
      <c r="AY166" s="26" t="s">
        <v>142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26" t="s">
        <v>83</v>
      </c>
      <c r="BK166" s="225">
        <f>ROUND(I166*H166,2)</f>
        <v>0</v>
      </c>
      <c r="BL166" s="26" t="s">
        <v>315</v>
      </c>
      <c r="BM166" s="26" t="s">
        <v>1034</v>
      </c>
    </row>
    <row r="167" s="1" customFormat="1" ht="16.5" customHeight="1">
      <c r="B167" s="213"/>
      <c r="C167" s="255" t="s">
        <v>1035</v>
      </c>
      <c r="D167" s="255" t="s">
        <v>231</v>
      </c>
      <c r="E167" s="256" t="s">
        <v>1036</v>
      </c>
      <c r="F167" s="257" t="s">
        <v>1037</v>
      </c>
      <c r="G167" s="258" t="s">
        <v>581</v>
      </c>
      <c r="H167" s="259">
        <v>1</v>
      </c>
      <c r="I167" s="260"/>
      <c r="J167" s="261">
        <f>ROUND(I167*H167,2)</f>
        <v>0</v>
      </c>
      <c r="K167" s="257" t="s">
        <v>5</v>
      </c>
      <c r="L167" s="262"/>
      <c r="M167" s="263" t="s">
        <v>5</v>
      </c>
      <c r="N167" s="264" t="s">
        <v>47</v>
      </c>
      <c r="O167" s="49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AR167" s="26" t="s">
        <v>619</v>
      </c>
      <c r="AT167" s="26" t="s">
        <v>231</v>
      </c>
      <c r="AU167" s="26" t="s">
        <v>88</v>
      </c>
      <c r="AY167" s="26" t="s">
        <v>142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26" t="s">
        <v>83</v>
      </c>
      <c r="BK167" s="225">
        <f>ROUND(I167*H167,2)</f>
        <v>0</v>
      </c>
      <c r="BL167" s="26" t="s">
        <v>315</v>
      </c>
      <c r="BM167" s="26" t="s">
        <v>1038</v>
      </c>
    </row>
    <row r="168" s="11" customFormat="1" ht="37.44001" customHeight="1">
      <c r="B168" s="200"/>
      <c r="D168" s="201" t="s">
        <v>75</v>
      </c>
      <c r="E168" s="202" t="s">
        <v>231</v>
      </c>
      <c r="F168" s="202" t="s">
        <v>706</v>
      </c>
      <c r="I168" s="203"/>
      <c r="J168" s="204">
        <f>BK168</f>
        <v>0</v>
      </c>
      <c r="L168" s="200"/>
      <c r="M168" s="205"/>
      <c r="N168" s="206"/>
      <c r="O168" s="206"/>
      <c r="P168" s="207">
        <f>SUM(P169:P178)</f>
        <v>0</v>
      </c>
      <c r="Q168" s="206"/>
      <c r="R168" s="207">
        <f>SUM(R169:R178)</f>
        <v>0</v>
      </c>
      <c r="S168" s="206"/>
      <c r="T168" s="208">
        <f>SUM(T169:T178)</f>
        <v>0</v>
      </c>
      <c r="AR168" s="201" t="s">
        <v>155</v>
      </c>
      <c r="AT168" s="209" t="s">
        <v>75</v>
      </c>
      <c r="AU168" s="209" t="s">
        <v>76</v>
      </c>
      <c r="AY168" s="201" t="s">
        <v>142</v>
      </c>
      <c r="BK168" s="210">
        <f>SUM(BK169:BK178)</f>
        <v>0</v>
      </c>
    </row>
    <row r="169" s="1" customFormat="1" ht="16.5" customHeight="1">
      <c r="B169" s="213"/>
      <c r="C169" s="214" t="s">
        <v>1039</v>
      </c>
      <c r="D169" s="214" t="s">
        <v>144</v>
      </c>
      <c r="E169" s="215" t="s">
        <v>1040</v>
      </c>
      <c r="F169" s="216" t="s">
        <v>1041</v>
      </c>
      <c r="G169" s="217" t="s">
        <v>795</v>
      </c>
      <c r="H169" s="218">
        <v>4</v>
      </c>
      <c r="I169" s="219"/>
      <c r="J169" s="220">
        <f>ROUND(I169*H169,2)</f>
        <v>0</v>
      </c>
      <c r="K169" s="216" t="s">
        <v>5</v>
      </c>
      <c r="L169" s="48"/>
      <c r="M169" s="221" t="s">
        <v>5</v>
      </c>
      <c r="N169" s="222" t="s">
        <v>47</v>
      </c>
      <c r="O169" s="49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AR169" s="26" t="s">
        <v>315</v>
      </c>
      <c r="AT169" s="26" t="s">
        <v>144</v>
      </c>
      <c r="AU169" s="26" t="s">
        <v>83</v>
      </c>
      <c r="AY169" s="26" t="s">
        <v>142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26" t="s">
        <v>83</v>
      </c>
      <c r="BK169" s="225">
        <f>ROUND(I169*H169,2)</f>
        <v>0</v>
      </c>
      <c r="BL169" s="26" t="s">
        <v>315</v>
      </c>
      <c r="BM169" s="26" t="s">
        <v>1042</v>
      </c>
    </row>
    <row r="170" s="1" customFormat="1" ht="16.5" customHeight="1">
      <c r="B170" s="213"/>
      <c r="C170" s="214" t="s">
        <v>1043</v>
      </c>
      <c r="D170" s="214" t="s">
        <v>144</v>
      </c>
      <c r="E170" s="215" t="s">
        <v>1044</v>
      </c>
      <c r="F170" s="216" t="s">
        <v>1045</v>
      </c>
      <c r="G170" s="217" t="s">
        <v>795</v>
      </c>
      <c r="H170" s="218">
        <v>4</v>
      </c>
      <c r="I170" s="219"/>
      <c r="J170" s="220">
        <f>ROUND(I170*H170,2)</f>
        <v>0</v>
      </c>
      <c r="K170" s="216" t="s">
        <v>5</v>
      </c>
      <c r="L170" s="48"/>
      <c r="M170" s="221" t="s">
        <v>5</v>
      </c>
      <c r="N170" s="222" t="s">
        <v>47</v>
      </c>
      <c r="O170" s="49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AR170" s="26" t="s">
        <v>315</v>
      </c>
      <c r="AT170" s="26" t="s">
        <v>144</v>
      </c>
      <c r="AU170" s="26" t="s">
        <v>83</v>
      </c>
      <c r="AY170" s="26" t="s">
        <v>142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26" t="s">
        <v>83</v>
      </c>
      <c r="BK170" s="225">
        <f>ROUND(I170*H170,2)</f>
        <v>0</v>
      </c>
      <c r="BL170" s="26" t="s">
        <v>315</v>
      </c>
      <c r="BM170" s="26" t="s">
        <v>1046</v>
      </c>
    </row>
    <row r="171" s="1" customFormat="1" ht="25.5" customHeight="1">
      <c r="B171" s="213"/>
      <c r="C171" s="214" t="s">
        <v>1047</v>
      </c>
      <c r="D171" s="214" t="s">
        <v>144</v>
      </c>
      <c r="E171" s="215" t="s">
        <v>1048</v>
      </c>
      <c r="F171" s="216" t="s">
        <v>1049</v>
      </c>
      <c r="G171" s="217" t="s">
        <v>795</v>
      </c>
      <c r="H171" s="218">
        <v>8</v>
      </c>
      <c r="I171" s="219"/>
      <c r="J171" s="220">
        <f>ROUND(I171*H171,2)</f>
        <v>0</v>
      </c>
      <c r="K171" s="216" t="s">
        <v>5</v>
      </c>
      <c r="L171" s="48"/>
      <c r="M171" s="221" t="s">
        <v>5</v>
      </c>
      <c r="N171" s="222" t="s">
        <v>47</v>
      </c>
      <c r="O171" s="49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AR171" s="26" t="s">
        <v>315</v>
      </c>
      <c r="AT171" s="26" t="s">
        <v>144</v>
      </c>
      <c r="AU171" s="26" t="s">
        <v>83</v>
      </c>
      <c r="AY171" s="26" t="s">
        <v>142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26" t="s">
        <v>83</v>
      </c>
      <c r="BK171" s="225">
        <f>ROUND(I171*H171,2)</f>
        <v>0</v>
      </c>
      <c r="BL171" s="26" t="s">
        <v>315</v>
      </c>
      <c r="BM171" s="26" t="s">
        <v>1050</v>
      </c>
    </row>
    <row r="172" s="1" customFormat="1" ht="16.5" customHeight="1">
      <c r="B172" s="213"/>
      <c r="C172" s="214" t="s">
        <v>1051</v>
      </c>
      <c r="D172" s="214" t="s">
        <v>144</v>
      </c>
      <c r="E172" s="215" t="s">
        <v>1052</v>
      </c>
      <c r="F172" s="216" t="s">
        <v>1053</v>
      </c>
      <c r="G172" s="217" t="s">
        <v>147</v>
      </c>
      <c r="H172" s="218">
        <v>1</v>
      </c>
      <c r="I172" s="219"/>
      <c r="J172" s="220">
        <f>ROUND(I172*H172,2)</f>
        <v>0</v>
      </c>
      <c r="K172" s="216" t="s">
        <v>5</v>
      </c>
      <c r="L172" s="48"/>
      <c r="M172" s="221" t="s">
        <v>5</v>
      </c>
      <c r="N172" s="222" t="s">
        <v>47</v>
      </c>
      <c r="O172" s="49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AR172" s="26" t="s">
        <v>315</v>
      </c>
      <c r="AT172" s="26" t="s">
        <v>144</v>
      </c>
      <c r="AU172" s="26" t="s">
        <v>83</v>
      </c>
      <c r="AY172" s="26" t="s">
        <v>142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26" t="s">
        <v>83</v>
      </c>
      <c r="BK172" s="225">
        <f>ROUND(I172*H172,2)</f>
        <v>0</v>
      </c>
      <c r="BL172" s="26" t="s">
        <v>315</v>
      </c>
      <c r="BM172" s="26" t="s">
        <v>1054</v>
      </c>
    </row>
    <row r="173" s="1" customFormat="1" ht="16.5" customHeight="1">
      <c r="B173" s="213"/>
      <c r="C173" s="255" t="s">
        <v>1055</v>
      </c>
      <c r="D173" s="255" t="s">
        <v>231</v>
      </c>
      <c r="E173" s="256" t="s">
        <v>1056</v>
      </c>
      <c r="F173" s="257" t="s">
        <v>1057</v>
      </c>
      <c r="G173" s="258" t="s">
        <v>147</v>
      </c>
      <c r="H173" s="259">
        <v>1</v>
      </c>
      <c r="I173" s="260"/>
      <c r="J173" s="261">
        <f>ROUND(I173*H173,2)</f>
        <v>0</v>
      </c>
      <c r="K173" s="257" t="s">
        <v>5</v>
      </c>
      <c r="L173" s="262"/>
      <c r="M173" s="263" t="s">
        <v>5</v>
      </c>
      <c r="N173" s="264" t="s">
        <v>47</v>
      </c>
      <c r="O173" s="49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AR173" s="26" t="s">
        <v>619</v>
      </c>
      <c r="AT173" s="26" t="s">
        <v>231</v>
      </c>
      <c r="AU173" s="26" t="s">
        <v>83</v>
      </c>
      <c r="AY173" s="26" t="s">
        <v>142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26" t="s">
        <v>83</v>
      </c>
      <c r="BK173" s="225">
        <f>ROUND(I173*H173,2)</f>
        <v>0</v>
      </c>
      <c r="BL173" s="26" t="s">
        <v>315</v>
      </c>
      <c r="BM173" s="26" t="s">
        <v>1058</v>
      </c>
    </row>
    <row r="174" s="1" customFormat="1" ht="16.5" customHeight="1">
      <c r="B174" s="213"/>
      <c r="C174" s="214" t="s">
        <v>1059</v>
      </c>
      <c r="D174" s="214" t="s">
        <v>144</v>
      </c>
      <c r="E174" s="215" t="s">
        <v>1060</v>
      </c>
      <c r="F174" s="216" t="s">
        <v>1061</v>
      </c>
      <c r="G174" s="217" t="s">
        <v>147</v>
      </c>
      <c r="H174" s="218">
        <v>1</v>
      </c>
      <c r="I174" s="219"/>
      <c r="J174" s="220">
        <f>ROUND(I174*H174,2)</f>
        <v>0</v>
      </c>
      <c r="K174" s="216" t="s">
        <v>5</v>
      </c>
      <c r="L174" s="48"/>
      <c r="M174" s="221" t="s">
        <v>5</v>
      </c>
      <c r="N174" s="222" t="s">
        <v>47</v>
      </c>
      <c r="O174" s="49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AR174" s="26" t="s">
        <v>315</v>
      </c>
      <c r="AT174" s="26" t="s">
        <v>144</v>
      </c>
      <c r="AU174" s="26" t="s">
        <v>83</v>
      </c>
      <c r="AY174" s="26" t="s">
        <v>142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26" t="s">
        <v>83</v>
      </c>
      <c r="BK174" s="225">
        <f>ROUND(I174*H174,2)</f>
        <v>0</v>
      </c>
      <c r="BL174" s="26" t="s">
        <v>315</v>
      </c>
      <c r="BM174" s="26" t="s">
        <v>1062</v>
      </c>
    </row>
    <row r="175" s="1" customFormat="1" ht="16.5" customHeight="1">
      <c r="B175" s="213"/>
      <c r="C175" s="214" t="s">
        <v>1063</v>
      </c>
      <c r="D175" s="214" t="s">
        <v>144</v>
      </c>
      <c r="E175" s="215" t="s">
        <v>1064</v>
      </c>
      <c r="F175" s="216" t="s">
        <v>1065</v>
      </c>
      <c r="G175" s="217" t="s">
        <v>182</v>
      </c>
      <c r="H175" s="218">
        <v>1</v>
      </c>
      <c r="I175" s="219"/>
      <c r="J175" s="220">
        <f>ROUND(I175*H175,2)</f>
        <v>0</v>
      </c>
      <c r="K175" s="216" t="s">
        <v>202</v>
      </c>
      <c r="L175" s="48"/>
      <c r="M175" s="221" t="s">
        <v>5</v>
      </c>
      <c r="N175" s="222" t="s">
        <v>47</v>
      </c>
      <c r="O175" s="49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AR175" s="26" t="s">
        <v>315</v>
      </c>
      <c r="AT175" s="26" t="s">
        <v>144</v>
      </c>
      <c r="AU175" s="26" t="s">
        <v>83</v>
      </c>
      <c r="AY175" s="26" t="s">
        <v>142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26" t="s">
        <v>83</v>
      </c>
      <c r="BK175" s="225">
        <f>ROUND(I175*H175,2)</f>
        <v>0</v>
      </c>
      <c r="BL175" s="26" t="s">
        <v>315</v>
      </c>
      <c r="BM175" s="26" t="s">
        <v>1066</v>
      </c>
    </row>
    <row r="176" s="1" customFormat="1" ht="16.5" customHeight="1">
      <c r="B176" s="213"/>
      <c r="C176" s="255" t="s">
        <v>1067</v>
      </c>
      <c r="D176" s="255" t="s">
        <v>231</v>
      </c>
      <c r="E176" s="256" t="s">
        <v>1068</v>
      </c>
      <c r="F176" s="257" t="s">
        <v>1069</v>
      </c>
      <c r="G176" s="258" t="s">
        <v>147</v>
      </c>
      <c r="H176" s="259">
        <v>1</v>
      </c>
      <c r="I176" s="260"/>
      <c r="J176" s="261">
        <f>ROUND(I176*H176,2)</f>
        <v>0</v>
      </c>
      <c r="K176" s="257" t="s">
        <v>5</v>
      </c>
      <c r="L176" s="262"/>
      <c r="M176" s="263" t="s">
        <v>5</v>
      </c>
      <c r="N176" s="264" t="s">
        <v>47</v>
      </c>
      <c r="O176" s="49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AR176" s="26" t="s">
        <v>619</v>
      </c>
      <c r="AT176" s="26" t="s">
        <v>231</v>
      </c>
      <c r="AU176" s="26" t="s">
        <v>83</v>
      </c>
      <c r="AY176" s="26" t="s">
        <v>142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26" t="s">
        <v>83</v>
      </c>
      <c r="BK176" s="225">
        <f>ROUND(I176*H176,2)</f>
        <v>0</v>
      </c>
      <c r="BL176" s="26" t="s">
        <v>315</v>
      </c>
      <c r="BM176" s="26" t="s">
        <v>1070</v>
      </c>
    </row>
    <row r="177" s="1" customFormat="1">
      <c r="B177" s="48"/>
      <c r="D177" s="226" t="s">
        <v>149</v>
      </c>
      <c r="F177" s="227" t="s">
        <v>1071</v>
      </c>
      <c r="I177" s="187"/>
      <c r="L177" s="48"/>
      <c r="M177" s="228"/>
      <c r="N177" s="49"/>
      <c r="O177" s="49"/>
      <c r="P177" s="49"/>
      <c r="Q177" s="49"/>
      <c r="R177" s="49"/>
      <c r="S177" s="49"/>
      <c r="T177" s="87"/>
      <c r="AT177" s="26" t="s">
        <v>149</v>
      </c>
      <c r="AU177" s="26" t="s">
        <v>83</v>
      </c>
    </row>
    <row r="178" s="1" customFormat="1" ht="16.5" customHeight="1">
      <c r="B178" s="213"/>
      <c r="C178" s="214" t="s">
        <v>1072</v>
      </c>
      <c r="D178" s="214" t="s">
        <v>144</v>
      </c>
      <c r="E178" s="215" t="s">
        <v>1073</v>
      </c>
      <c r="F178" s="216" t="s">
        <v>1074</v>
      </c>
      <c r="G178" s="217" t="s">
        <v>795</v>
      </c>
      <c r="H178" s="218">
        <v>4</v>
      </c>
      <c r="I178" s="219"/>
      <c r="J178" s="220">
        <f>ROUND(I178*H178,2)</f>
        <v>0</v>
      </c>
      <c r="K178" s="216" t="s">
        <v>5</v>
      </c>
      <c r="L178" s="48"/>
      <c r="M178" s="221" t="s">
        <v>5</v>
      </c>
      <c r="N178" s="276" t="s">
        <v>47</v>
      </c>
      <c r="O178" s="230"/>
      <c r="P178" s="277">
        <f>O178*H178</f>
        <v>0</v>
      </c>
      <c r="Q178" s="277">
        <v>0</v>
      </c>
      <c r="R178" s="277">
        <f>Q178*H178</f>
        <v>0</v>
      </c>
      <c r="S178" s="277">
        <v>0</v>
      </c>
      <c r="T178" s="278">
        <f>S178*H178</f>
        <v>0</v>
      </c>
      <c r="AR178" s="26" t="s">
        <v>712</v>
      </c>
      <c r="AT178" s="26" t="s">
        <v>144</v>
      </c>
      <c r="AU178" s="26" t="s">
        <v>83</v>
      </c>
      <c r="AY178" s="26" t="s">
        <v>142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26" t="s">
        <v>83</v>
      </c>
      <c r="BK178" s="225">
        <f>ROUND(I178*H178,2)</f>
        <v>0</v>
      </c>
      <c r="BL178" s="26" t="s">
        <v>712</v>
      </c>
      <c r="BM178" s="26" t="s">
        <v>1075</v>
      </c>
    </row>
    <row r="179" s="1" customFormat="1" ht="6.96" customHeight="1">
      <c r="B179" s="69"/>
      <c r="C179" s="70"/>
      <c r="D179" s="70"/>
      <c r="E179" s="70"/>
      <c r="F179" s="70"/>
      <c r="G179" s="70"/>
      <c r="H179" s="70"/>
      <c r="I179" s="164"/>
      <c r="J179" s="70"/>
      <c r="K179" s="70"/>
      <c r="L179" s="48"/>
    </row>
  </sheetData>
  <autoFilter ref="C86:K17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5:H75"/>
    <mergeCell ref="E77:H77"/>
    <mergeCell ref="E79:H79"/>
    <mergeCell ref="G1:H1"/>
    <mergeCell ref="L2:V2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9" customWidth="1"/>
    <col min="2" max="2" width="1.664063" style="279" customWidth="1"/>
    <col min="3" max="4" width="5" style="279" customWidth="1"/>
    <col min="5" max="5" width="11.67" style="279" customWidth="1"/>
    <col min="6" max="6" width="9.17" style="279" customWidth="1"/>
    <col min="7" max="7" width="5" style="279" customWidth="1"/>
    <col min="8" max="8" width="77.83" style="279" customWidth="1"/>
    <col min="9" max="10" width="20" style="279" customWidth="1"/>
    <col min="11" max="11" width="1.664063" style="279" customWidth="1"/>
  </cols>
  <sheetData>
    <row r="1" ht="37.5" customHeight="1"/>
    <row r="2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="16" customFormat="1" ht="45" customHeight="1">
      <c r="B3" s="283"/>
      <c r="C3" s="284" t="s">
        <v>1076</v>
      </c>
      <c r="D3" s="284"/>
      <c r="E3" s="284"/>
      <c r="F3" s="284"/>
      <c r="G3" s="284"/>
      <c r="H3" s="284"/>
      <c r="I3" s="284"/>
      <c r="J3" s="284"/>
      <c r="K3" s="285"/>
    </row>
    <row r="4" ht="25.5" customHeight="1">
      <c r="B4" s="286"/>
      <c r="C4" s="287" t="s">
        <v>1077</v>
      </c>
      <c r="D4" s="287"/>
      <c r="E4" s="287"/>
      <c r="F4" s="287"/>
      <c r="G4" s="287"/>
      <c r="H4" s="287"/>
      <c r="I4" s="287"/>
      <c r="J4" s="287"/>
      <c r="K4" s="288"/>
    </row>
    <row r="5" ht="5.25" customHeight="1">
      <c r="B5" s="286"/>
      <c r="C5" s="289"/>
      <c r="D5" s="289"/>
      <c r="E5" s="289"/>
      <c r="F5" s="289"/>
      <c r="G5" s="289"/>
      <c r="H5" s="289"/>
      <c r="I5" s="289"/>
      <c r="J5" s="289"/>
      <c r="K5" s="288"/>
    </row>
    <row r="6" ht="15" customHeight="1">
      <c r="B6" s="286"/>
      <c r="C6" s="290" t="s">
        <v>1078</v>
      </c>
      <c r="D6" s="290"/>
      <c r="E6" s="290"/>
      <c r="F6" s="290"/>
      <c r="G6" s="290"/>
      <c r="H6" s="290"/>
      <c r="I6" s="290"/>
      <c r="J6" s="290"/>
      <c r="K6" s="288"/>
    </row>
    <row r="7" ht="15" customHeight="1">
      <c r="B7" s="291"/>
      <c r="C7" s="290" t="s">
        <v>1079</v>
      </c>
      <c r="D7" s="290"/>
      <c r="E7" s="290"/>
      <c r="F7" s="290"/>
      <c r="G7" s="290"/>
      <c r="H7" s="290"/>
      <c r="I7" s="290"/>
      <c r="J7" s="290"/>
      <c r="K7" s="288"/>
    </row>
    <row r="8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ht="15" customHeight="1">
      <c r="B9" s="291"/>
      <c r="C9" s="290" t="s">
        <v>1080</v>
      </c>
      <c r="D9" s="290"/>
      <c r="E9" s="290"/>
      <c r="F9" s="290"/>
      <c r="G9" s="290"/>
      <c r="H9" s="290"/>
      <c r="I9" s="290"/>
      <c r="J9" s="290"/>
      <c r="K9" s="288"/>
    </row>
    <row r="10" ht="15" customHeight="1">
      <c r="B10" s="291"/>
      <c r="C10" s="290"/>
      <c r="D10" s="290" t="s">
        <v>1081</v>
      </c>
      <c r="E10" s="290"/>
      <c r="F10" s="290"/>
      <c r="G10" s="290"/>
      <c r="H10" s="290"/>
      <c r="I10" s="290"/>
      <c r="J10" s="290"/>
      <c r="K10" s="288"/>
    </row>
    <row r="11" ht="15" customHeight="1">
      <c r="B11" s="291"/>
      <c r="C11" s="292"/>
      <c r="D11" s="290" t="s">
        <v>1082</v>
      </c>
      <c r="E11" s="290"/>
      <c r="F11" s="290"/>
      <c r="G11" s="290"/>
      <c r="H11" s="290"/>
      <c r="I11" s="290"/>
      <c r="J11" s="290"/>
      <c r="K11" s="288"/>
    </row>
    <row r="12" ht="12.75" customHeight="1">
      <c r="B12" s="291"/>
      <c r="C12" s="292"/>
      <c r="D12" s="292"/>
      <c r="E12" s="292"/>
      <c r="F12" s="292"/>
      <c r="G12" s="292"/>
      <c r="H12" s="292"/>
      <c r="I12" s="292"/>
      <c r="J12" s="292"/>
      <c r="K12" s="288"/>
    </row>
    <row r="13" ht="15" customHeight="1">
      <c r="B13" s="291"/>
      <c r="C13" s="292"/>
      <c r="D13" s="290" t="s">
        <v>1083</v>
      </c>
      <c r="E13" s="290"/>
      <c r="F13" s="290"/>
      <c r="G13" s="290"/>
      <c r="H13" s="290"/>
      <c r="I13" s="290"/>
      <c r="J13" s="290"/>
      <c r="K13" s="288"/>
    </row>
    <row r="14" ht="15" customHeight="1">
      <c r="B14" s="291"/>
      <c r="C14" s="292"/>
      <c r="D14" s="290" t="s">
        <v>1084</v>
      </c>
      <c r="E14" s="290"/>
      <c r="F14" s="290"/>
      <c r="G14" s="290"/>
      <c r="H14" s="290"/>
      <c r="I14" s="290"/>
      <c r="J14" s="290"/>
      <c r="K14" s="288"/>
    </row>
    <row r="15" ht="15" customHeight="1">
      <c r="B15" s="291"/>
      <c r="C15" s="292"/>
      <c r="D15" s="290" t="s">
        <v>1085</v>
      </c>
      <c r="E15" s="290"/>
      <c r="F15" s="290"/>
      <c r="G15" s="290"/>
      <c r="H15" s="290"/>
      <c r="I15" s="290"/>
      <c r="J15" s="290"/>
      <c r="K15" s="288"/>
    </row>
    <row r="16" ht="15" customHeight="1">
      <c r="B16" s="291"/>
      <c r="C16" s="292"/>
      <c r="D16" s="292"/>
      <c r="E16" s="293" t="s">
        <v>92</v>
      </c>
      <c r="F16" s="290" t="s">
        <v>1086</v>
      </c>
      <c r="G16" s="290"/>
      <c r="H16" s="290"/>
      <c r="I16" s="290"/>
      <c r="J16" s="290"/>
      <c r="K16" s="288"/>
    </row>
    <row r="17" ht="15" customHeight="1">
      <c r="B17" s="291"/>
      <c r="C17" s="292"/>
      <c r="D17" s="292"/>
      <c r="E17" s="293" t="s">
        <v>1087</v>
      </c>
      <c r="F17" s="290" t="s">
        <v>1088</v>
      </c>
      <c r="G17" s="290"/>
      <c r="H17" s="290"/>
      <c r="I17" s="290"/>
      <c r="J17" s="290"/>
      <c r="K17" s="288"/>
    </row>
    <row r="18" ht="15" customHeight="1">
      <c r="B18" s="291"/>
      <c r="C18" s="292"/>
      <c r="D18" s="292"/>
      <c r="E18" s="293" t="s">
        <v>1089</v>
      </c>
      <c r="F18" s="290" t="s">
        <v>1090</v>
      </c>
      <c r="G18" s="290"/>
      <c r="H18" s="290"/>
      <c r="I18" s="290"/>
      <c r="J18" s="290"/>
      <c r="K18" s="288"/>
    </row>
    <row r="19" ht="15" customHeight="1">
      <c r="B19" s="291"/>
      <c r="C19" s="292"/>
      <c r="D19" s="292"/>
      <c r="E19" s="293" t="s">
        <v>82</v>
      </c>
      <c r="F19" s="290" t="s">
        <v>86</v>
      </c>
      <c r="G19" s="290"/>
      <c r="H19" s="290"/>
      <c r="I19" s="290"/>
      <c r="J19" s="290"/>
      <c r="K19" s="288"/>
    </row>
    <row r="20" ht="15" customHeight="1">
      <c r="B20" s="291"/>
      <c r="C20" s="292"/>
      <c r="D20" s="292"/>
      <c r="E20" s="293" t="s">
        <v>139</v>
      </c>
      <c r="F20" s="290" t="s">
        <v>140</v>
      </c>
      <c r="G20" s="290"/>
      <c r="H20" s="290"/>
      <c r="I20" s="290"/>
      <c r="J20" s="290"/>
      <c r="K20" s="288"/>
    </row>
    <row r="21" ht="15" customHeight="1">
      <c r="B21" s="291"/>
      <c r="C21" s="292"/>
      <c r="D21" s="292"/>
      <c r="E21" s="293" t="s">
        <v>87</v>
      </c>
      <c r="F21" s="290" t="s">
        <v>1091</v>
      </c>
      <c r="G21" s="290"/>
      <c r="H21" s="290"/>
      <c r="I21" s="290"/>
      <c r="J21" s="290"/>
      <c r="K21" s="288"/>
    </row>
    <row r="22" ht="12.75" customHeight="1">
      <c r="B22" s="291"/>
      <c r="C22" s="292"/>
      <c r="D22" s="292"/>
      <c r="E22" s="292"/>
      <c r="F22" s="292"/>
      <c r="G22" s="292"/>
      <c r="H22" s="292"/>
      <c r="I22" s="292"/>
      <c r="J22" s="292"/>
      <c r="K22" s="288"/>
    </row>
    <row r="23" ht="15" customHeight="1">
      <c r="B23" s="291"/>
      <c r="C23" s="290" t="s">
        <v>1092</v>
      </c>
      <c r="D23" s="290"/>
      <c r="E23" s="290"/>
      <c r="F23" s="290"/>
      <c r="G23" s="290"/>
      <c r="H23" s="290"/>
      <c r="I23" s="290"/>
      <c r="J23" s="290"/>
      <c r="K23" s="288"/>
    </row>
    <row r="24" ht="15" customHeight="1">
      <c r="B24" s="291"/>
      <c r="C24" s="290" t="s">
        <v>1093</v>
      </c>
      <c r="D24" s="290"/>
      <c r="E24" s="290"/>
      <c r="F24" s="290"/>
      <c r="G24" s="290"/>
      <c r="H24" s="290"/>
      <c r="I24" s="290"/>
      <c r="J24" s="290"/>
      <c r="K24" s="288"/>
    </row>
    <row r="25" ht="15" customHeight="1">
      <c r="B25" s="291"/>
      <c r="C25" s="290"/>
      <c r="D25" s="290" t="s">
        <v>1094</v>
      </c>
      <c r="E25" s="290"/>
      <c r="F25" s="290"/>
      <c r="G25" s="290"/>
      <c r="H25" s="290"/>
      <c r="I25" s="290"/>
      <c r="J25" s="290"/>
      <c r="K25" s="288"/>
    </row>
    <row r="26" ht="15" customHeight="1">
      <c r="B26" s="291"/>
      <c r="C26" s="292"/>
      <c r="D26" s="290" t="s">
        <v>1095</v>
      </c>
      <c r="E26" s="290"/>
      <c r="F26" s="290"/>
      <c r="G26" s="290"/>
      <c r="H26" s="290"/>
      <c r="I26" s="290"/>
      <c r="J26" s="290"/>
      <c r="K26" s="288"/>
    </row>
    <row r="27" ht="12.75" customHeight="1">
      <c r="B27" s="291"/>
      <c r="C27" s="292"/>
      <c r="D27" s="292"/>
      <c r="E27" s="292"/>
      <c r="F27" s="292"/>
      <c r="G27" s="292"/>
      <c r="H27" s="292"/>
      <c r="I27" s="292"/>
      <c r="J27" s="292"/>
      <c r="K27" s="288"/>
    </row>
    <row r="28" ht="15" customHeight="1">
      <c r="B28" s="291"/>
      <c r="C28" s="292"/>
      <c r="D28" s="290" t="s">
        <v>1096</v>
      </c>
      <c r="E28" s="290"/>
      <c r="F28" s="290"/>
      <c r="G28" s="290"/>
      <c r="H28" s="290"/>
      <c r="I28" s="290"/>
      <c r="J28" s="290"/>
      <c r="K28" s="288"/>
    </row>
    <row r="29" ht="15" customHeight="1">
      <c r="B29" s="291"/>
      <c r="C29" s="292"/>
      <c r="D29" s="290" t="s">
        <v>1097</v>
      </c>
      <c r="E29" s="290"/>
      <c r="F29" s="290"/>
      <c r="G29" s="290"/>
      <c r="H29" s="290"/>
      <c r="I29" s="290"/>
      <c r="J29" s="290"/>
      <c r="K29" s="288"/>
    </row>
    <row r="30" ht="12.75" customHeight="1">
      <c r="B30" s="291"/>
      <c r="C30" s="292"/>
      <c r="D30" s="292"/>
      <c r="E30" s="292"/>
      <c r="F30" s="292"/>
      <c r="G30" s="292"/>
      <c r="H30" s="292"/>
      <c r="I30" s="292"/>
      <c r="J30" s="292"/>
      <c r="K30" s="288"/>
    </row>
    <row r="31" ht="15" customHeight="1">
      <c r="B31" s="291"/>
      <c r="C31" s="292"/>
      <c r="D31" s="290" t="s">
        <v>1098</v>
      </c>
      <c r="E31" s="290"/>
      <c r="F31" s="290"/>
      <c r="G31" s="290"/>
      <c r="H31" s="290"/>
      <c r="I31" s="290"/>
      <c r="J31" s="290"/>
      <c r="K31" s="288"/>
    </row>
    <row r="32" ht="15" customHeight="1">
      <c r="B32" s="291"/>
      <c r="C32" s="292"/>
      <c r="D32" s="290" t="s">
        <v>1099</v>
      </c>
      <c r="E32" s="290"/>
      <c r="F32" s="290"/>
      <c r="G32" s="290"/>
      <c r="H32" s="290"/>
      <c r="I32" s="290"/>
      <c r="J32" s="290"/>
      <c r="K32" s="288"/>
    </row>
    <row r="33" ht="15" customHeight="1">
      <c r="B33" s="291"/>
      <c r="C33" s="292"/>
      <c r="D33" s="290" t="s">
        <v>1100</v>
      </c>
      <c r="E33" s="290"/>
      <c r="F33" s="290"/>
      <c r="G33" s="290"/>
      <c r="H33" s="290"/>
      <c r="I33" s="290"/>
      <c r="J33" s="290"/>
      <c r="K33" s="288"/>
    </row>
    <row r="34" ht="15" customHeight="1">
      <c r="B34" s="291"/>
      <c r="C34" s="292"/>
      <c r="D34" s="290"/>
      <c r="E34" s="294" t="s">
        <v>126</v>
      </c>
      <c r="F34" s="290"/>
      <c r="G34" s="290" t="s">
        <v>1101</v>
      </c>
      <c r="H34" s="290"/>
      <c r="I34" s="290"/>
      <c r="J34" s="290"/>
      <c r="K34" s="288"/>
    </row>
    <row r="35" ht="30.75" customHeight="1">
      <c r="B35" s="291"/>
      <c r="C35" s="292"/>
      <c r="D35" s="290"/>
      <c r="E35" s="294" t="s">
        <v>1102</v>
      </c>
      <c r="F35" s="290"/>
      <c r="G35" s="290" t="s">
        <v>1103</v>
      </c>
      <c r="H35" s="290"/>
      <c r="I35" s="290"/>
      <c r="J35" s="290"/>
      <c r="K35" s="288"/>
    </row>
    <row r="36" ht="15" customHeight="1">
      <c r="B36" s="291"/>
      <c r="C36" s="292"/>
      <c r="D36" s="290"/>
      <c r="E36" s="294" t="s">
        <v>57</v>
      </c>
      <c r="F36" s="290"/>
      <c r="G36" s="290" t="s">
        <v>1104</v>
      </c>
      <c r="H36" s="290"/>
      <c r="I36" s="290"/>
      <c r="J36" s="290"/>
      <c r="K36" s="288"/>
    </row>
    <row r="37" ht="15" customHeight="1">
      <c r="B37" s="291"/>
      <c r="C37" s="292"/>
      <c r="D37" s="290"/>
      <c r="E37" s="294" t="s">
        <v>127</v>
      </c>
      <c r="F37" s="290"/>
      <c r="G37" s="290" t="s">
        <v>1105</v>
      </c>
      <c r="H37" s="290"/>
      <c r="I37" s="290"/>
      <c r="J37" s="290"/>
      <c r="K37" s="288"/>
    </row>
    <row r="38" ht="15" customHeight="1">
      <c r="B38" s="291"/>
      <c r="C38" s="292"/>
      <c r="D38" s="290"/>
      <c r="E38" s="294" t="s">
        <v>128</v>
      </c>
      <c r="F38" s="290"/>
      <c r="G38" s="290" t="s">
        <v>1106</v>
      </c>
      <c r="H38" s="290"/>
      <c r="I38" s="290"/>
      <c r="J38" s="290"/>
      <c r="K38" s="288"/>
    </row>
    <row r="39" ht="15" customHeight="1">
      <c r="B39" s="291"/>
      <c r="C39" s="292"/>
      <c r="D39" s="290"/>
      <c r="E39" s="294" t="s">
        <v>129</v>
      </c>
      <c r="F39" s="290"/>
      <c r="G39" s="290" t="s">
        <v>1107</v>
      </c>
      <c r="H39" s="290"/>
      <c r="I39" s="290"/>
      <c r="J39" s="290"/>
      <c r="K39" s="288"/>
    </row>
    <row r="40" ht="15" customHeight="1">
      <c r="B40" s="291"/>
      <c r="C40" s="292"/>
      <c r="D40" s="290"/>
      <c r="E40" s="294" t="s">
        <v>1108</v>
      </c>
      <c r="F40" s="290"/>
      <c r="G40" s="290" t="s">
        <v>1109</v>
      </c>
      <c r="H40" s="290"/>
      <c r="I40" s="290"/>
      <c r="J40" s="290"/>
      <c r="K40" s="288"/>
    </row>
    <row r="41" ht="15" customHeight="1">
      <c r="B41" s="291"/>
      <c r="C41" s="292"/>
      <c r="D41" s="290"/>
      <c r="E41" s="294"/>
      <c r="F41" s="290"/>
      <c r="G41" s="290" t="s">
        <v>1110</v>
      </c>
      <c r="H41" s="290"/>
      <c r="I41" s="290"/>
      <c r="J41" s="290"/>
      <c r="K41" s="288"/>
    </row>
    <row r="42" ht="15" customHeight="1">
      <c r="B42" s="291"/>
      <c r="C42" s="292"/>
      <c r="D42" s="290"/>
      <c r="E42" s="294" t="s">
        <v>1111</v>
      </c>
      <c r="F42" s="290"/>
      <c r="G42" s="290" t="s">
        <v>1112</v>
      </c>
      <c r="H42" s="290"/>
      <c r="I42" s="290"/>
      <c r="J42" s="290"/>
      <c r="K42" s="288"/>
    </row>
    <row r="43" ht="15" customHeight="1">
      <c r="B43" s="291"/>
      <c r="C43" s="292"/>
      <c r="D43" s="290"/>
      <c r="E43" s="294" t="s">
        <v>131</v>
      </c>
      <c r="F43" s="290"/>
      <c r="G43" s="290" t="s">
        <v>1113</v>
      </c>
      <c r="H43" s="290"/>
      <c r="I43" s="290"/>
      <c r="J43" s="290"/>
      <c r="K43" s="288"/>
    </row>
    <row r="44" ht="12.75" customHeight="1">
      <c r="B44" s="291"/>
      <c r="C44" s="292"/>
      <c r="D44" s="290"/>
      <c r="E44" s="290"/>
      <c r="F44" s="290"/>
      <c r="G44" s="290"/>
      <c r="H44" s="290"/>
      <c r="I44" s="290"/>
      <c r="J44" s="290"/>
      <c r="K44" s="288"/>
    </row>
    <row r="45" ht="15" customHeight="1">
      <c r="B45" s="291"/>
      <c r="C45" s="292"/>
      <c r="D45" s="290" t="s">
        <v>1114</v>
      </c>
      <c r="E45" s="290"/>
      <c r="F45" s="290"/>
      <c r="G45" s="290"/>
      <c r="H45" s="290"/>
      <c r="I45" s="290"/>
      <c r="J45" s="290"/>
      <c r="K45" s="288"/>
    </row>
    <row r="46" ht="15" customHeight="1">
      <c r="B46" s="291"/>
      <c r="C46" s="292"/>
      <c r="D46" s="292"/>
      <c r="E46" s="290" t="s">
        <v>1115</v>
      </c>
      <c r="F46" s="290"/>
      <c r="G46" s="290"/>
      <c r="H46" s="290"/>
      <c r="I46" s="290"/>
      <c r="J46" s="290"/>
      <c r="K46" s="288"/>
    </row>
    <row r="47" ht="15" customHeight="1">
      <c r="B47" s="291"/>
      <c r="C47" s="292"/>
      <c r="D47" s="292"/>
      <c r="E47" s="290" t="s">
        <v>1116</v>
      </c>
      <c r="F47" s="290"/>
      <c r="G47" s="290"/>
      <c r="H47" s="290"/>
      <c r="I47" s="290"/>
      <c r="J47" s="290"/>
      <c r="K47" s="288"/>
    </row>
    <row r="48" ht="15" customHeight="1">
      <c r="B48" s="291"/>
      <c r="C48" s="292"/>
      <c r="D48" s="292"/>
      <c r="E48" s="290" t="s">
        <v>1117</v>
      </c>
      <c r="F48" s="290"/>
      <c r="G48" s="290"/>
      <c r="H48" s="290"/>
      <c r="I48" s="290"/>
      <c r="J48" s="290"/>
      <c r="K48" s="288"/>
    </row>
    <row r="49" ht="15" customHeight="1">
      <c r="B49" s="291"/>
      <c r="C49" s="292"/>
      <c r="D49" s="290" t="s">
        <v>1118</v>
      </c>
      <c r="E49" s="290"/>
      <c r="F49" s="290"/>
      <c r="G49" s="290"/>
      <c r="H49" s="290"/>
      <c r="I49" s="290"/>
      <c r="J49" s="290"/>
      <c r="K49" s="288"/>
    </row>
    <row r="50" ht="25.5" customHeight="1">
      <c r="B50" s="286"/>
      <c r="C50" s="287" t="s">
        <v>1119</v>
      </c>
      <c r="D50" s="287"/>
      <c r="E50" s="287"/>
      <c r="F50" s="287"/>
      <c r="G50" s="287"/>
      <c r="H50" s="287"/>
      <c r="I50" s="287"/>
      <c r="J50" s="287"/>
      <c r="K50" s="288"/>
    </row>
    <row r="51" ht="5.25" customHeight="1">
      <c r="B51" s="286"/>
      <c r="C51" s="289"/>
      <c r="D51" s="289"/>
      <c r="E51" s="289"/>
      <c r="F51" s="289"/>
      <c r="G51" s="289"/>
      <c r="H51" s="289"/>
      <c r="I51" s="289"/>
      <c r="J51" s="289"/>
      <c r="K51" s="288"/>
    </row>
    <row r="52" ht="15" customHeight="1">
      <c r="B52" s="286"/>
      <c r="C52" s="290" t="s">
        <v>1120</v>
      </c>
      <c r="D52" s="290"/>
      <c r="E52" s="290"/>
      <c r="F52" s="290"/>
      <c r="G52" s="290"/>
      <c r="H52" s="290"/>
      <c r="I52" s="290"/>
      <c r="J52" s="290"/>
      <c r="K52" s="288"/>
    </row>
    <row r="53" ht="15" customHeight="1">
      <c r="B53" s="286"/>
      <c r="C53" s="290" t="s">
        <v>1121</v>
      </c>
      <c r="D53" s="290"/>
      <c r="E53" s="290"/>
      <c r="F53" s="290"/>
      <c r="G53" s="290"/>
      <c r="H53" s="290"/>
      <c r="I53" s="290"/>
      <c r="J53" s="290"/>
      <c r="K53" s="288"/>
    </row>
    <row r="54" ht="12.75" customHeight="1">
      <c r="B54" s="286"/>
      <c r="C54" s="290"/>
      <c r="D54" s="290"/>
      <c r="E54" s="290"/>
      <c r="F54" s="290"/>
      <c r="G54" s="290"/>
      <c r="H54" s="290"/>
      <c r="I54" s="290"/>
      <c r="J54" s="290"/>
      <c r="K54" s="288"/>
    </row>
    <row r="55" ht="15" customHeight="1">
      <c r="B55" s="286"/>
      <c r="C55" s="290" t="s">
        <v>1122</v>
      </c>
      <c r="D55" s="290"/>
      <c r="E55" s="290"/>
      <c r="F55" s="290"/>
      <c r="G55" s="290"/>
      <c r="H55" s="290"/>
      <c r="I55" s="290"/>
      <c r="J55" s="290"/>
      <c r="K55" s="288"/>
    </row>
    <row r="56" ht="15" customHeight="1">
      <c r="B56" s="286"/>
      <c r="C56" s="292"/>
      <c r="D56" s="290" t="s">
        <v>1123</v>
      </c>
      <c r="E56" s="290"/>
      <c r="F56" s="290"/>
      <c r="G56" s="290"/>
      <c r="H56" s="290"/>
      <c r="I56" s="290"/>
      <c r="J56" s="290"/>
      <c r="K56" s="288"/>
    </row>
    <row r="57" ht="15" customHeight="1">
      <c r="B57" s="286"/>
      <c r="C57" s="292"/>
      <c r="D57" s="290" t="s">
        <v>1124</v>
      </c>
      <c r="E57" s="290"/>
      <c r="F57" s="290"/>
      <c r="G57" s="290"/>
      <c r="H57" s="290"/>
      <c r="I57" s="290"/>
      <c r="J57" s="290"/>
      <c r="K57" s="288"/>
    </row>
    <row r="58" ht="15" customHeight="1">
      <c r="B58" s="286"/>
      <c r="C58" s="292"/>
      <c r="D58" s="290" t="s">
        <v>1125</v>
      </c>
      <c r="E58" s="290"/>
      <c r="F58" s="290"/>
      <c r="G58" s="290"/>
      <c r="H58" s="290"/>
      <c r="I58" s="290"/>
      <c r="J58" s="290"/>
      <c r="K58" s="288"/>
    </row>
    <row r="59" ht="15" customHeight="1">
      <c r="B59" s="286"/>
      <c r="C59" s="292"/>
      <c r="D59" s="290" t="s">
        <v>1126</v>
      </c>
      <c r="E59" s="290"/>
      <c r="F59" s="290"/>
      <c r="G59" s="290"/>
      <c r="H59" s="290"/>
      <c r="I59" s="290"/>
      <c r="J59" s="290"/>
      <c r="K59" s="288"/>
    </row>
    <row r="60" ht="15" customHeight="1">
      <c r="B60" s="286"/>
      <c r="C60" s="292"/>
      <c r="D60" s="295" t="s">
        <v>1127</v>
      </c>
      <c r="E60" s="295"/>
      <c r="F60" s="295"/>
      <c r="G60" s="295"/>
      <c r="H60" s="295"/>
      <c r="I60" s="295"/>
      <c r="J60" s="295"/>
      <c r="K60" s="288"/>
    </row>
    <row r="61" ht="15" customHeight="1">
      <c r="B61" s="286"/>
      <c r="C61" s="292"/>
      <c r="D61" s="290" t="s">
        <v>1128</v>
      </c>
      <c r="E61" s="290"/>
      <c r="F61" s="290"/>
      <c r="G61" s="290"/>
      <c r="H61" s="290"/>
      <c r="I61" s="290"/>
      <c r="J61" s="290"/>
      <c r="K61" s="288"/>
    </row>
    <row r="62" ht="12.75" customHeight="1">
      <c r="B62" s="286"/>
      <c r="C62" s="292"/>
      <c r="D62" s="292"/>
      <c r="E62" s="296"/>
      <c r="F62" s="292"/>
      <c r="G62" s="292"/>
      <c r="H62" s="292"/>
      <c r="I62" s="292"/>
      <c r="J62" s="292"/>
      <c r="K62" s="288"/>
    </row>
    <row r="63" ht="15" customHeight="1">
      <c r="B63" s="286"/>
      <c r="C63" s="292"/>
      <c r="D63" s="290" t="s">
        <v>1129</v>
      </c>
      <c r="E63" s="290"/>
      <c r="F63" s="290"/>
      <c r="G63" s="290"/>
      <c r="H63" s="290"/>
      <c r="I63" s="290"/>
      <c r="J63" s="290"/>
      <c r="K63" s="288"/>
    </row>
    <row r="64" ht="15" customHeight="1">
      <c r="B64" s="286"/>
      <c r="C64" s="292"/>
      <c r="D64" s="295" t="s">
        <v>1130</v>
      </c>
      <c r="E64" s="295"/>
      <c r="F64" s="295"/>
      <c r="G64" s="295"/>
      <c r="H64" s="295"/>
      <c r="I64" s="295"/>
      <c r="J64" s="295"/>
      <c r="K64" s="288"/>
    </row>
    <row r="65" ht="15" customHeight="1">
      <c r="B65" s="286"/>
      <c r="C65" s="292"/>
      <c r="D65" s="290" t="s">
        <v>1131</v>
      </c>
      <c r="E65" s="290"/>
      <c r="F65" s="290"/>
      <c r="G65" s="290"/>
      <c r="H65" s="290"/>
      <c r="I65" s="290"/>
      <c r="J65" s="290"/>
      <c r="K65" s="288"/>
    </row>
    <row r="66" ht="15" customHeight="1">
      <c r="B66" s="286"/>
      <c r="C66" s="292"/>
      <c r="D66" s="290" t="s">
        <v>1132</v>
      </c>
      <c r="E66" s="290"/>
      <c r="F66" s="290"/>
      <c r="G66" s="290"/>
      <c r="H66" s="290"/>
      <c r="I66" s="290"/>
      <c r="J66" s="290"/>
      <c r="K66" s="288"/>
    </row>
    <row r="67" ht="15" customHeight="1">
      <c r="B67" s="286"/>
      <c r="C67" s="292"/>
      <c r="D67" s="290" t="s">
        <v>1133</v>
      </c>
      <c r="E67" s="290"/>
      <c r="F67" s="290"/>
      <c r="G67" s="290"/>
      <c r="H67" s="290"/>
      <c r="I67" s="290"/>
      <c r="J67" s="290"/>
      <c r="K67" s="288"/>
    </row>
    <row r="68" ht="15" customHeight="1">
      <c r="B68" s="286"/>
      <c r="C68" s="292"/>
      <c r="D68" s="290" t="s">
        <v>1134</v>
      </c>
      <c r="E68" s="290"/>
      <c r="F68" s="290"/>
      <c r="G68" s="290"/>
      <c r="H68" s="290"/>
      <c r="I68" s="290"/>
      <c r="J68" s="290"/>
      <c r="K68" s="288"/>
    </row>
    <row r="69" ht="12.75" customHeight="1">
      <c r="B69" s="297"/>
      <c r="C69" s="298"/>
      <c r="D69" s="298"/>
      <c r="E69" s="298"/>
      <c r="F69" s="298"/>
      <c r="G69" s="298"/>
      <c r="H69" s="298"/>
      <c r="I69" s="298"/>
      <c r="J69" s="298"/>
      <c r="K69" s="299"/>
    </row>
    <row r="70" ht="18.75" customHeight="1">
      <c r="B70" s="300"/>
      <c r="C70" s="300"/>
      <c r="D70" s="300"/>
      <c r="E70" s="300"/>
      <c r="F70" s="300"/>
      <c r="G70" s="300"/>
      <c r="H70" s="300"/>
      <c r="I70" s="300"/>
      <c r="J70" s="300"/>
      <c r="K70" s="301"/>
    </row>
    <row r="71" ht="18.75" customHeight="1">
      <c r="B71" s="301"/>
      <c r="C71" s="301"/>
      <c r="D71" s="301"/>
      <c r="E71" s="301"/>
      <c r="F71" s="301"/>
      <c r="G71" s="301"/>
      <c r="H71" s="301"/>
      <c r="I71" s="301"/>
      <c r="J71" s="301"/>
      <c r="K71" s="301"/>
    </row>
    <row r="72" ht="7.5" customHeight="1">
      <c r="B72" s="302"/>
      <c r="C72" s="303"/>
      <c r="D72" s="303"/>
      <c r="E72" s="303"/>
      <c r="F72" s="303"/>
      <c r="G72" s="303"/>
      <c r="H72" s="303"/>
      <c r="I72" s="303"/>
      <c r="J72" s="303"/>
      <c r="K72" s="304"/>
    </row>
    <row r="73" ht="45" customHeight="1">
      <c r="B73" s="305"/>
      <c r="C73" s="306" t="s">
        <v>111</v>
      </c>
      <c r="D73" s="306"/>
      <c r="E73" s="306"/>
      <c r="F73" s="306"/>
      <c r="G73" s="306"/>
      <c r="H73" s="306"/>
      <c r="I73" s="306"/>
      <c r="J73" s="306"/>
      <c r="K73" s="307"/>
    </row>
    <row r="74" ht="17.25" customHeight="1">
      <c r="B74" s="305"/>
      <c r="C74" s="308" t="s">
        <v>1135</v>
      </c>
      <c r="D74" s="308"/>
      <c r="E74" s="308"/>
      <c r="F74" s="308" t="s">
        <v>1136</v>
      </c>
      <c r="G74" s="309"/>
      <c r="H74" s="308" t="s">
        <v>127</v>
      </c>
      <c r="I74" s="308" t="s">
        <v>61</v>
      </c>
      <c r="J74" s="308" t="s">
        <v>1137</v>
      </c>
      <c r="K74" s="307"/>
    </row>
    <row r="75" ht="17.25" customHeight="1">
      <c r="B75" s="305"/>
      <c r="C75" s="310" t="s">
        <v>1138</v>
      </c>
      <c r="D75" s="310"/>
      <c r="E75" s="310"/>
      <c r="F75" s="311" t="s">
        <v>1139</v>
      </c>
      <c r="G75" s="312"/>
      <c r="H75" s="310"/>
      <c r="I75" s="310"/>
      <c r="J75" s="310" t="s">
        <v>1140</v>
      </c>
      <c r="K75" s="307"/>
    </row>
    <row r="76" ht="5.25" customHeight="1">
      <c r="B76" s="305"/>
      <c r="C76" s="313"/>
      <c r="D76" s="313"/>
      <c r="E76" s="313"/>
      <c r="F76" s="313"/>
      <c r="G76" s="314"/>
      <c r="H76" s="313"/>
      <c r="I76" s="313"/>
      <c r="J76" s="313"/>
      <c r="K76" s="307"/>
    </row>
    <row r="77" ht="15" customHeight="1">
      <c r="B77" s="305"/>
      <c r="C77" s="294" t="s">
        <v>57</v>
      </c>
      <c r="D77" s="313"/>
      <c r="E77" s="313"/>
      <c r="F77" s="315" t="s">
        <v>1141</v>
      </c>
      <c r="G77" s="314"/>
      <c r="H77" s="294" t="s">
        <v>1142</v>
      </c>
      <c r="I77" s="294" t="s">
        <v>1143</v>
      </c>
      <c r="J77" s="294">
        <v>20</v>
      </c>
      <c r="K77" s="307"/>
    </row>
    <row r="78" ht="15" customHeight="1">
      <c r="B78" s="305"/>
      <c r="C78" s="294" t="s">
        <v>1144</v>
      </c>
      <c r="D78" s="294"/>
      <c r="E78" s="294"/>
      <c r="F78" s="315" t="s">
        <v>1141</v>
      </c>
      <c r="G78" s="314"/>
      <c r="H78" s="294" t="s">
        <v>1145</v>
      </c>
      <c r="I78" s="294" t="s">
        <v>1143</v>
      </c>
      <c r="J78" s="294">
        <v>120</v>
      </c>
      <c r="K78" s="307"/>
    </row>
    <row r="79" ht="15" customHeight="1">
      <c r="B79" s="316"/>
      <c r="C79" s="294" t="s">
        <v>1146</v>
      </c>
      <c r="D79" s="294"/>
      <c r="E79" s="294"/>
      <c r="F79" s="315" t="s">
        <v>1147</v>
      </c>
      <c r="G79" s="314"/>
      <c r="H79" s="294" t="s">
        <v>1148</v>
      </c>
      <c r="I79" s="294" t="s">
        <v>1143</v>
      </c>
      <c r="J79" s="294">
        <v>50</v>
      </c>
      <c r="K79" s="307"/>
    </row>
    <row r="80" ht="15" customHeight="1">
      <c r="B80" s="316"/>
      <c r="C80" s="294" t="s">
        <v>1149</v>
      </c>
      <c r="D80" s="294"/>
      <c r="E80" s="294"/>
      <c r="F80" s="315" t="s">
        <v>1141</v>
      </c>
      <c r="G80" s="314"/>
      <c r="H80" s="294" t="s">
        <v>1150</v>
      </c>
      <c r="I80" s="294" t="s">
        <v>1151</v>
      </c>
      <c r="J80" s="294"/>
      <c r="K80" s="307"/>
    </row>
    <row r="81" ht="15" customHeight="1">
      <c r="B81" s="316"/>
      <c r="C81" s="317" t="s">
        <v>1152</v>
      </c>
      <c r="D81" s="317"/>
      <c r="E81" s="317"/>
      <c r="F81" s="318" t="s">
        <v>1147</v>
      </c>
      <c r="G81" s="317"/>
      <c r="H81" s="317" t="s">
        <v>1153</v>
      </c>
      <c r="I81" s="317" t="s">
        <v>1143</v>
      </c>
      <c r="J81" s="317">
        <v>15</v>
      </c>
      <c r="K81" s="307"/>
    </row>
    <row r="82" ht="15" customHeight="1">
      <c r="B82" s="316"/>
      <c r="C82" s="317" t="s">
        <v>1154</v>
      </c>
      <c r="D82" s="317"/>
      <c r="E82" s="317"/>
      <c r="F82" s="318" t="s">
        <v>1147</v>
      </c>
      <c r="G82" s="317"/>
      <c r="H82" s="317" t="s">
        <v>1155</v>
      </c>
      <c r="I82" s="317" t="s">
        <v>1143</v>
      </c>
      <c r="J82" s="317">
        <v>15</v>
      </c>
      <c r="K82" s="307"/>
    </row>
    <row r="83" ht="15" customHeight="1">
      <c r="B83" s="316"/>
      <c r="C83" s="317" t="s">
        <v>1156</v>
      </c>
      <c r="D83" s="317"/>
      <c r="E83" s="317"/>
      <c r="F83" s="318" t="s">
        <v>1147</v>
      </c>
      <c r="G83" s="317"/>
      <c r="H83" s="317" t="s">
        <v>1157</v>
      </c>
      <c r="I83" s="317" t="s">
        <v>1143</v>
      </c>
      <c r="J83" s="317">
        <v>20</v>
      </c>
      <c r="K83" s="307"/>
    </row>
    <row r="84" ht="15" customHeight="1">
      <c r="B84" s="316"/>
      <c r="C84" s="317" t="s">
        <v>1158</v>
      </c>
      <c r="D84" s="317"/>
      <c r="E84" s="317"/>
      <c r="F84" s="318" t="s">
        <v>1147</v>
      </c>
      <c r="G84" s="317"/>
      <c r="H84" s="317" t="s">
        <v>1159</v>
      </c>
      <c r="I84" s="317" t="s">
        <v>1143</v>
      </c>
      <c r="J84" s="317">
        <v>20</v>
      </c>
      <c r="K84" s="307"/>
    </row>
    <row r="85" ht="15" customHeight="1">
      <c r="B85" s="316"/>
      <c r="C85" s="294" t="s">
        <v>1160</v>
      </c>
      <c r="D85" s="294"/>
      <c r="E85" s="294"/>
      <c r="F85" s="315" t="s">
        <v>1147</v>
      </c>
      <c r="G85" s="314"/>
      <c r="H85" s="294" t="s">
        <v>1161</v>
      </c>
      <c r="I85" s="294" t="s">
        <v>1143</v>
      </c>
      <c r="J85" s="294">
        <v>50</v>
      </c>
      <c r="K85" s="307"/>
    </row>
    <row r="86" ht="15" customHeight="1">
      <c r="B86" s="316"/>
      <c r="C86" s="294" t="s">
        <v>1162</v>
      </c>
      <c r="D86" s="294"/>
      <c r="E86" s="294"/>
      <c r="F86" s="315" t="s">
        <v>1147</v>
      </c>
      <c r="G86" s="314"/>
      <c r="H86" s="294" t="s">
        <v>1163</v>
      </c>
      <c r="I86" s="294" t="s">
        <v>1143</v>
      </c>
      <c r="J86" s="294">
        <v>20</v>
      </c>
      <c r="K86" s="307"/>
    </row>
    <row r="87" ht="15" customHeight="1">
      <c r="B87" s="316"/>
      <c r="C87" s="294" t="s">
        <v>1164</v>
      </c>
      <c r="D87" s="294"/>
      <c r="E87" s="294"/>
      <c r="F87" s="315" t="s">
        <v>1147</v>
      </c>
      <c r="G87" s="314"/>
      <c r="H87" s="294" t="s">
        <v>1165</v>
      </c>
      <c r="I87" s="294" t="s">
        <v>1143</v>
      </c>
      <c r="J87" s="294">
        <v>20</v>
      </c>
      <c r="K87" s="307"/>
    </row>
    <row r="88" ht="15" customHeight="1">
      <c r="B88" s="316"/>
      <c r="C88" s="294" t="s">
        <v>1166</v>
      </c>
      <c r="D88" s="294"/>
      <c r="E88" s="294"/>
      <c r="F88" s="315" t="s">
        <v>1147</v>
      </c>
      <c r="G88" s="314"/>
      <c r="H88" s="294" t="s">
        <v>1167</v>
      </c>
      <c r="I88" s="294" t="s">
        <v>1143</v>
      </c>
      <c r="J88" s="294">
        <v>50</v>
      </c>
      <c r="K88" s="307"/>
    </row>
    <row r="89" ht="15" customHeight="1">
      <c r="B89" s="316"/>
      <c r="C89" s="294" t="s">
        <v>1168</v>
      </c>
      <c r="D89" s="294"/>
      <c r="E89" s="294"/>
      <c r="F89" s="315" t="s">
        <v>1147</v>
      </c>
      <c r="G89" s="314"/>
      <c r="H89" s="294" t="s">
        <v>1168</v>
      </c>
      <c r="I89" s="294" t="s">
        <v>1143</v>
      </c>
      <c r="J89" s="294">
        <v>50</v>
      </c>
      <c r="K89" s="307"/>
    </row>
    <row r="90" ht="15" customHeight="1">
      <c r="B90" s="316"/>
      <c r="C90" s="294" t="s">
        <v>132</v>
      </c>
      <c r="D90" s="294"/>
      <c r="E90" s="294"/>
      <c r="F90" s="315" t="s">
        <v>1147</v>
      </c>
      <c r="G90" s="314"/>
      <c r="H90" s="294" t="s">
        <v>1169</v>
      </c>
      <c r="I90" s="294" t="s">
        <v>1143</v>
      </c>
      <c r="J90" s="294">
        <v>255</v>
      </c>
      <c r="K90" s="307"/>
    </row>
    <row r="91" ht="15" customHeight="1">
      <c r="B91" s="316"/>
      <c r="C91" s="294" t="s">
        <v>1170</v>
      </c>
      <c r="D91" s="294"/>
      <c r="E91" s="294"/>
      <c r="F91" s="315" t="s">
        <v>1141</v>
      </c>
      <c r="G91" s="314"/>
      <c r="H91" s="294" t="s">
        <v>1171</v>
      </c>
      <c r="I91" s="294" t="s">
        <v>1172</v>
      </c>
      <c r="J91" s="294"/>
      <c r="K91" s="307"/>
    </row>
    <row r="92" ht="15" customHeight="1">
      <c r="B92" s="316"/>
      <c r="C92" s="294" t="s">
        <v>1173</v>
      </c>
      <c r="D92" s="294"/>
      <c r="E92" s="294"/>
      <c r="F92" s="315" t="s">
        <v>1141</v>
      </c>
      <c r="G92" s="314"/>
      <c r="H92" s="294" t="s">
        <v>1174</v>
      </c>
      <c r="I92" s="294" t="s">
        <v>1175</v>
      </c>
      <c r="J92" s="294"/>
      <c r="K92" s="307"/>
    </row>
    <row r="93" ht="15" customHeight="1">
      <c r="B93" s="316"/>
      <c r="C93" s="294" t="s">
        <v>1176</v>
      </c>
      <c r="D93" s="294"/>
      <c r="E93" s="294"/>
      <c r="F93" s="315" t="s">
        <v>1141</v>
      </c>
      <c r="G93" s="314"/>
      <c r="H93" s="294" t="s">
        <v>1176</v>
      </c>
      <c r="I93" s="294" t="s">
        <v>1175</v>
      </c>
      <c r="J93" s="294"/>
      <c r="K93" s="307"/>
    </row>
    <row r="94" ht="15" customHeight="1">
      <c r="B94" s="316"/>
      <c r="C94" s="294" t="s">
        <v>42</v>
      </c>
      <c r="D94" s="294"/>
      <c r="E94" s="294"/>
      <c r="F94" s="315" t="s">
        <v>1141</v>
      </c>
      <c r="G94" s="314"/>
      <c r="H94" s="294" t="s">
        <v>1177</v>
      </c>
      <c r="I94" s="294" t="s">
        <v>1175</v>
      </c>
      <c r="J94" s="294"/>
      <c r="K94" s="307"/>
    </row>
    <row r="95" ht="15" customHeight="1">
      <c r="B95" s="316"/>
      <c r="C95" s="294" t="s">
        <v>52</v>
      </c>
      <c r="D95" s="294"/>
      <c r="E95" s="294"/>
      <c r="F95" s="315" t="s">
        <v>1141</v>
      </c>
      <c r="G95" s="314"/>
      <c r="H95" s="294" t="s">
        <v>1178</v>
      </c>
      <c r="I95" s="294" t="s">
        <v>1175</v>
      </c>
      <c r="J95" s="294"/>
      <c r="K95" s="307"/>
    </row>
    <row r="96" ht="15" customHeight="1">
      <c r="B96" s="319"/>
      <c r="C96" s="320"/>
      <c r="D96" s="320"/>
      <c r="E96" s="320"/>
      <c r="F96" s="320"/>
      <c r="G96" s="320"/>
      <c r="H96" s="320"/>
      <c r="I96" s="320"/>
      <c r="J96" s="320"/>
      <c r="K96" s="321"/>
    </row>
    <row r="97" ht="18.75" customHeight="1">
      <c r="B97" s="322"/>
      <c r="C97" s="323"/>
      <c r="D97" s="323"/>
      <c r="E97" s="323"/>
      <c r="F97" s="323"/>
      <c r="G97" s="323"/>
      <c r="H97" s="323"/>
      <c r="I97" s="323"/>
      <c r="J97" s="323"/>
      <c r="K97" s="322"/>
    </row>
    <row r="98" ht="18.75" customHeight="1">
      <c r="B98" s="301"/>
      <c r="C98" s="301"/>
      <c r="D98" s="301"/>
      <c r="E98" s="301"/>
      <c r="F98" s="301"/>
      <c r="G98" s="301"/>
      <c r="H98" s="301"/>
      <c r="I98" s="301"/>
      <c r="J98" s="301"/>
      <c r="K98" s="301"/>
    </row>
    <row r="99" ht="7.5" customHeight="1">
      <c r="B99" s="302"/>
      <c r="C99" s="303"/>
      <c r="D99" s="303"/>
      <c r="E99" s="303"/>
      <c r="F99" s="303"/>
      <c r="G99" s="303"/>
      <c r="H99" s="303"/>
      <c r="I99" s="303"/>
      <c r="J99" s="303"/>
      <c r="K99" s="304"/>
    </row>
    <row r="100" ht="45" customHeight="1">
      <c r="B100" s="305"/>
      <c r="C100" s="306" t="s">
        <v>1179</v>
      </c>
      <c r="D100" s="306"/>
      <c r="E100" s="306"/>
      <c r="F100" s="306"/>
      <c r="G100" s="306"/>
      <c r="H100" s="306"/>
      <c r="I100" s="306"/>
      <c r="J100" s="306"/>
      <c r="K100" s="307"/>
    </row>
    <row r="101" ht="17.25" customHeight="1">
      <c r="B101" s="305"/>
      <c r="C101" s="308" t="s">
        <v>1135</v>
      </c>
      <c r="D101" s="308"/>
      <c r="E101" s="308"/>
      <c r="F101" s="308" t="s">
        <v>1136</v>
      </c>
      <c r="G101" s="309"/>
      <c r="H101" s="308" t="s">
        <v>127</v>
      </c>
      <c r="I101" s="308" t="s">
        <v>61</v>
      </c>
      <c r="J101" s="308" t="s">
        <v>1137</v>
      </c>
      <c r="K101" s="307"/>
    </row>
    <row r="102" ht="17.25" customHeight="1">
      <c r="B102" s="305"/>
      <c r="C102" s="310" t="s">
        <v>1138</v>
      </c>
      <c r="D102" s="310"/>
      <c r="E102" s="310"/>
      <c r="F102" s="311" t="s">
        <v>1139</v>
      </c>
      <c r="G102" s="312"/>
      <c r="H102" s="310"/>
      <c r="I102" s="310"/>
      <c r="J102" s="310" t="s">
        <v>1140</v>
      </c>
      <c r="K102" s="307"/>
    </row>
    <row r="103" ht="5.25" customHeight="1">
      <c r="B103" s="305"/>
      <c r="C103" s="308"/>
      <c r="D103" s="308"/>
      <c r="E103" s="308"/>
      <c r="F103" s="308"/>
      <c r="G103" s="324"/>
      <c r="H103" s="308"/>
      <c r="I103" s="308"/>
      <c r="J103" s="308"/>
      <c r="K103" s="307"/>
    </row>
    <row r="104" ht="15" customHeight="1">
      <c r="B104" s="305"/>
      <c r="C104" s="294" t="s">
        <v>57</v>
      </c>
      <c r="D104" s="313"/>
      <c r="E104" s="313"/>
      <c r="F104" s="315" t="s">
        <v>1141</v>
      </c>
      <c r="G104" s="324"/>
      <c r="H104" s="294" t="s">
        <v>1180</v>
      </c>
      <c r="I104" s="294" t="s">
        <v>1143</v>
      </c>
      <c r="J104" s="294">
        <v>20</v>
      </c>
      <c r="K104" s="307"/>
    </row>
    <row r="105" ht="15" customHeight="1">
      <c r="B105" s="305"/>
      <c r="C105" s="294" t="s">
        <v>1144</v>
      </c>
      <c r="D105" s="294"/>
      <c r="E105" s="294"/>
      <c r="F105" s="315" t="s">
        <v>1141</v>
      </c>
      <c r="G105" s="294"/>
      <c r="H105" s="294" t="s">
        <v>1180</v>
      </c>
      <c r="I105" s="294" t="s">
        <v>1143</v>
      </c>
      <c r="J105" s="294">
        <v>120</v>
      </c>
      <c r="K105" s="307"/>
    </row>
    <row r="106" ht="15" customHeight="1">
      <c r="B106" s="316"/>
      <c r="C106" s="294" t="s">
        <v>1146</v>
      </c>
      <c r="D106" s="294"/>
      <c r="E106" s="294"/>
      <c r="F106" s="315" t="s">
        <v>1147</v>
      </c>
      <c r="G106" s="294"/>
      <c r="H106" s="294" t="s">
        <v>1180</v>
      </c>
      <c r="I106" s="294" t="s">
        <v>1143</v>
      </c>
      <c r="J106" s="294">
        <v>50</v>
      </c>
      <c r="K106" s="307"/>
    </row>
    <row r="107" ht="15" customHeight="1">
      <c r="B107" s="316"/>
      <c r="C107" s="294" t="s">
        <v>1149</v>
      </c>
      <c r="D107" s="294"/>
      <c r="E107" s="294"/>
      <c r="F107" s="315" t="s">
        <v>1141</v>
      </c>
      <c r="G107" s="294"/>
      <c r="H107" s="294" t="s">
        <v>1180</v>
      </c>
      <c r="I107" s="294" t="s">
        <v>1151</v>
      </c>
      <c r="J107" s="294"/>
      <c r="K107" s="307"/>
    </row>
    <row r="108" ht="15" customHeight="1">
      <c r="B108" s="316"/>
      <c r="C108" s="294" t="s">
        <v>1160</v>
      </c>
      <c r="D108" s="294"/>
      <c r="E108" s="294"/>
      <c r="F108" s="315" t="s">
        <v>1147</v>
      </c>
      <c r="G108" s="294"/>
      <c r="H108" s="294" t="s">
        <v>1180</v>
      </c>
      <c r="I108" s="294" t="s">
        <v>1143</v>
      </c>
      <c r="J108" s="294">
        <v>50</v>
      </c>
      <c r="K108" s="307"/>
    </row>
    <row r="109" ht="15" customHeight="1">
      <c r="B109" s="316"/>
      <c r="C109" s="294" t="s">
        <v>1168</v>
      </c>
      <c r="D109" s="294"/>
      <c r="E109" s="294"/>
      <c r="F109" s="315" t="s">
        <v>1147</v>
      </c>
      <c r="G109" s="294"/>
      <c r="H109" s="294" t="s">
        <v>1180</v>
      </c>
      <c r="I109" s="294" t="s">
        <v>1143</v>
      </c>
      <c r="J109" s="294">
        <v>50</v>
      </c>
      <c r="K109" s="307"/>
    </row>
    <row r="110" ht="15" customHeight="1">
      <c r="B110" s="316"/>
      <c r="C110" s="294" t="s">
        <v>1166</v>
      </c>
      <c r="D110" s="294"/>
      <c r="E110" s="294"/>
      <c r="F110" s="315" t="s">
        <v>1147</v>
      </c>
      <c r="G110" s="294"/>
      <c r="H110" s="294" t="s">
        <v>1180</v>
      </c>
      <c r="I110" s="294" t="s">
        <v>1143</v>
      </c>
      <c r="J110" s="294">
        <v>50</v>
      </c>
      <c r="K110" s="307"/>
    </row>
    <row r="111" ht="15" customHeight="1">
      <c r="B111" s="316"/>
      <c r="C111" s="294" t="s">
        <v>57</v>
      </c>
      <c r="D111" s="294"/>
      <c r="E111" s="294"/>
      <c r="F111" s="315" t="s">
        <v>1141</v>
      </c>
      <c r="G111" s="294"/>
      <c r="H111" s="294" t="s">
        <v>1181</v>
      </c>
      <c r="I111" s="294" t="s">
        <v>1143</v>
      </c>
      <c r="J111" s="294">
        <v>20</v>
      </c>
      <c r="K111" s="307"/>
    </row>
    <row r="112" ht="15" customHeight="1">
      <c r="B112" s="316"/>
      <c r="C112" s="294" t="s">
        <v>1182</v>
      </c>
      <c r="D112" s="294"/>
      <c r="E112" s="294"/>
      <c r="F112" s="315" t="s">
        <v>1141</v>
      </c>
      <c r="G112" s="294"/>
      <c r="H112" s="294" t="s">
        <v>1183</v>
      </c>
      <c r="I112" s="294" t="s">
        <v>1143</v>
      </c>
      <c r="J112" s="294">
        <v>120</v>
      </c>
      <c r="K112" s="307"/>
    </row>
    <row r="113" ht="15" customHeight="1">
      <c r="B113" s="316"/>
      <c r="C113" s="294" t="s">
        <v>42</v>
      </c>
      <c r="D113" s="294"/>
      <c r="E113" s="294"/>
      <c r="F113" s="315" t="s">
        <v>1141</v>
      </c>
      <c r="G113" s="294"/>
      <c r="H113" s="294" t="s">
        <v>1184</v>
      </c>
      <c r="I113" s="294" t="s">
        <v>1175</v>
      </c>
      <c r="J113" s="294"/>
      <c r="K113" s="307"/>
    </row>
    <row r="114" ht="15" customHeight="1">
      <c r="B114" s="316"/>
      <c r="C114" s="294" t="s">
        <v>52</v>
      </c>
      <c r="D114" s="294"/>
      <c r="E114" s="294"/>
      <c r="F114" s="315" t="s">
        <v>1141</v>
      </c>
      <c r="G114" s="294"/>
      <c r="H114" s="294" t="s">
        <v>1185</v>
      </c>
      <c r="I114" s="294" t="s">
        <v>1175</v>
      </c>
      <c r="J114" s="294"/>
      <c r="K114" s="307"/>
    </row>
    <row r="115" ht="15" customHeight="1">
      <c r="B115" s="316"/>
      <c r="C115" s="294" t="s">
        <v>61</v>
      </c>
      <c r="D115" s="294"/>
      <c r="E115" s="294"/>
      <c r="F115" s="315" t="s">
        <v>1141</v>
      </c>
      <c r="G115" s="294"/>
      <c r="H115" s="294" t="s">
        <v>1186</v>
      </c>
      <c r="I115" s="294" t="s">
        <v>1187</v>
      </c>
      <c r="J115" s="294"/>
      <c r="K115" s="307"/>
    </row>
    <row r="116" ht="15" customHeight="1">
      <c r="B116" s="319"/>
      <c r="C116" s="325"/>
      <c r="D116" s="325"/>
      <c r="E116" s="325"/>
      <c r="F116" s="325"/>
      <c r="G116" s="325"/>
      <c r="H116" s="325"/>
      <c r="I116" s="325"/>
      <c r="J116" s="325"/>
      <c r="K116" s="321"/>
    </row>
    <row r="117" ht="18.75" customHeight="1">
      <c r="B117" s="326"/>
      <c r="C117" s="290"/>
      <c r="D117" s="290"/>
      <c r="E117" s="290"/>
      <c r="F117" s="327"/>
      <c r="G117" s="290"/>
      <c r="H117" s="290"/>
      <c r="I117" s="290"/>
      <c r="J117" s="290"/>
      <c r="K117" s="326"/>
    </row>
    <row r="118" ht="18.75" customHeight="1">
      <c r="B118" s="301"/>
      <c r="C118" s="301"/>
      <c r="D118" s="301"/>
      <c r="E118" s="301"/>
      <c r="F118" s="301"/>
      <c r="G118" s="301"/>
      <c r="H118" s="301"/>
      <c r="I118" s="301"/>
      <c r="J118" s="301"/>
      <c r="K118" s="301"/>
    </row>
    <row r="119" ht="7.5" customHeight="1">
      <c r="B119" s="328"/>
      <c r="C119" s="329"/>
      <c r="D119" s="329"/>
      <c r="E119" s="329"/>
      <c r="F119" s="329"/>
      <c r="G119" s="329"/>
      <c r="H119" s="329"/>
      <c r="I119" s="329"/>
      <c r="J119" s="329"/>
      <c r="K119" s="330"/>
    </row>
    <row r="120" ht="45" customHeight="1">
      <c r="B120" s="331"/>
      <c r="C120" s="284" t="s">
        <v>1188</v>
      </c>
      <c r="D120" s="284"/>
      <c r="E120" s="284"/>
      <c r="F120" s="284"/>
      <c r="G120" s="284"/>
      <c r="H120" s="284"/>
      <c r="I120" s="284"/>
      <c r="J120" s="284"/>
      <c r="K120" s="332"/>
    </row>
    <row r="121" ht="17.25" customHeight="1">
      <c r="B121" s="333"/>
      <c r="C121" s="308" t="s">
        <v>1135</v>
      </c>
      <c r="D121" s="308"/>
      <c r="E121" s="308"/>
      <c r="F121" s="308" t="s">
        <v>1136</v>
      </c>
      <c r="G121" s="309"/>
      <c r="H121" s="308" t="s">
        <v>127</v>
      </c>
      <c r="I121" s="308" t="s">
        <v>61</v>
      </c>
      <c r="J121" s="308" t="s">
        <v>1137</v>
      </c>
      <c r="K121" s="334"/>
    </row>
    <row r="122" ht="17.25" customHeight="1">
      <c r="B122" s="333"/>
      <c r="C122" s="310" t="s">
        <v>1138</v>
      </c>
      <c r="D122" s="310"/>
      <c r="E122" s="310"/>
      <c r="F122" s="311" t="s">
        <v>1139</v>
      </c>
      <c r="G122" s="312"/>
      <c r="H122" s="310"/>
      <c r="I122" s="310"/>
      <c r="J122" s="310" t="s">
        <v>1140</v>
      </c>
      <c r="K122" s="334"/>
    </row>
    <row r="123" ht="5.25" customHeight="1">
      <c r="B123" s="335"/>
      <c r="C123" s="313"/>
      <c r="D123" s="313"/>
      <c r="E123" s="313"/>
      <c r="F123" s="313"/>
      <c r="G123" s="294"/>
      <c r="H123" s="313"/>
      <c r="I123" s="313"/>
      <c r="J123" s="313"/>
      <c r="K123" s="336"/>
    </row>
    <row r="124" ht="15" customHeight="1">
      <c r="B124" s="335"/>
      <c r="C124" s="294" t="s">
        <v>1144</v>
      </c>
      <c r="D124" s="313"/>
      <c r="E124" s="313"/>
      <c r="F124" s="315" t="s">
        <v>1141</v>
      </c>
      <c r="G124" s="294"/>
      <c r="H124" s="294" t="s">
        <v>1180</v>
      </c>
      <c r="I124" s="294" t="s">
        <v>1143</v>
      </c>
      <c r="J124" s="294">
        <v>120</v>
      </c>
      <c r="K124" s="337"/>
    </row>
    <row r="125" ht="15" customHeight="1">
      <c r="B125" s="335"/>
      <c r="C125" s="294" t="s">
        <v>1189</v>
      </c>
      <c r="D125" s="294"/>
      <c r="E125" s="294"/>
      <c r="F125" s="315" t="s">
        <v>1141</v>
      </c>
      <c r="G125" s="294"/>
      <c r="H125" s="294" t="s">
        <v>1190</v>
      </c>
      <c r="I125" s="294" t="s">
        <v>1143</v>
      </c>
      <c r="J125" s="294" t="s">
        <v>1191</v>
      </c>
      <c r="K125" s="337"/>
    </row>
    <row r="126" ht="15" customHeight="1">
      <c r="B126" s="335"/>
      <c r="C126" s="294" t="s">
        <v>87</v>
      </c>
      <c r="D126" s="294"/>
      <c r="E126" s="294"/>
      <c r="F126" s="315" t="s">
        <v>1141</v>
      </c>
      <c r="G126" s="294"/>
      <c r="H126" s="294" t="s">
        <v>1192</v>
      </c>
      <c r="I126" s="294" t="s">
        <v>1143</v>
      </c>
      <c r="J126" s="294" t="s">
        <v>1191</v>
      </c>
      <c r="K126" s="337"/>
    </row>
    <row r="127" ht="15" customHeight="1">
      <c r="B127" s="335"/>
      <c r="C127" s="294" t="s">
        <v>1152</v>
      </c>
      <c r="D127" s="294"/>
      <c r="E127" s="294"/>
      <c r="F127" s="315" t="s">
        <v>1147</v>
      </c>
      <c r="G127" s="294"/>
      <c r="H127" s="294" t="s">
        <v>1153</v>
      </c>
      <c r="I127" s="294" t="s">
        <v>1143</v>
      </c>
      <c r="J127" s="294">
        <v>15</v>
      </c>
      <c r="K127" s="337"/>
    </row>
    <row r="128" ht="15" customHeight="1">
      <c r="B128" s="335"/>
      <c r="C128" s="317" t="s">
        <v>1154</v>
      </c>
      <c r="D128" s="317"/>
      <c r="E128" s="317"/>
      <c r="F128" s="318" t="s">
        <v>1147</v>
      </c>
      <c r="G128" s="317"/>
      <c r="H128" s="317" t="s">
        <v>1155</v>
      </c>
      <c r="I128" s="317" t="s">
        <v>1143</v>
      </c>
      <c r="J128" s="317">
        <v>15</v>
      </c>
      <c r="K128" s="337"/>
    </row>
    <row r="129" ht="15" customHeight="1">
      <c r="B129" s="335"/>
      <c r="C129" s="317" t="s">
        <v>1156</v>
      </c>
      <c r="D129" s="317"/>
      <c r="E129" s="317"/>
      <c r="F129" s="318" t="s">
        <v>1147</v>
      </c>
      <c r="G129" s="317"/>
      <c r="H129" s="317" t="s">
        <v>1157</v>
      </c>
      <c r="I129" s="317" t="s">
        <v>1143</v>
      </c>
      <c r="J129" s="317">
        <v>20</v>
      </c>
      <c r="K129" s="337"/>
    </row>
    <row r="130" ht="15" customHeight="1">
      <c r="B130" s="335"/>
      <c r="C130" s="317" t="s">
        <v>1158</v>
      </c>
      <c r="D130" s="317"/>
      <c r="E130" s="317"/>
      <c r="F130" s="318" t="s">
        <v>1147</v>
      </c>
      <c r="G130" s="317"/>
      <c r="H130" s="317" t="s">
        <v>1159</v>
      </c>
      <c r="I130" s="317" t="s">
        <v>1143</v>
      </c>
      <c r="J130" s="317">
        <v>20</v>
      </c>
      <c r="K130" s="337"/>
    </row>
    <row r="131" ht="15" customHeight="1">
      <c r="B131" s="335"/>
      <c r="C131" s="294" t="s">
        <v>1146</v>
      </c>
      <c r="D131" s="294"/>
      <c r="E131" s="294"/>
      <c r="F131" s="315" t="s">
        <v>1147</v>
      </c>
      <c r="G131" s="294"/>
      <c r="H131" s="294" t="s">
        <v>1180</v>
      </c>
      <c r="I131" s="294" t="s">
        <v>1143</v>
      </c>
      <c r="J131" s="294">
        <v>50</v>
      </c>
      <c r="K131" s="337"/>
    </row>
    <row r="132" ht="15" customHeight="1">
      <c r="B132" s="335"/>
      <c r="C132" s="294" t="s">
        <v>1160</v>
      </c>
      <c r="D132" s="294"/>
      <c r="E132" s="294"/>
      <c r="F132" s="315" t="s">
        <v>1147</v>
      </c>
      <c r="G132" s="294"/>
      <c r="H132" s="294" t="s">
        <v>1180</v>
      </c>
      <c r="I132" s="294" t="s">
        <v>1143</v>
      </c>
      <c r="J132" s="294">
        <v>50</v>
      </c>
      <c r="K132" s="337"/>
    </row>
    <row r="133" ht="15" customHeight="1">
      <c r="B133" s="335"/>
      <c r="C133" s="294" t="s">
        <v>1166</v>
      </c>
      <c r="D133" s="294"/>
      <c r="E133" s="294"/>
      <c r="F133" s="315" t="s">
        <v>1147</v>
      </c>
      <c r="G133" s="294"/>
      <c r="H133" s="294" t="s">
        <v>1180</v>
      </c>
      <c r="I133" s="294" t="s">
        <v>1143</v>
      </c>
      <c r="J133" s="294">
        <v>50</v>
      </c>
      <c r="K133" s="337"/>
    </row>
    <row r="134" ht="15" customHeight="1">
      <c r="B134" s="335"/>
      <c r="C134" s="294" t="s">
        <v>1168</v>
      </c>
      <c r="D134" s="294"/>
      <c r="E134" s="294"/>
      <c r="F134" s="315" t="s">
        <v>1147</v>
      </c>
      <c r="G134" s="294"/>
      <c r="H134" s="294" t="s">
        <v>1180</v>
      </c>
      <c r="I134" s="294" t="s">
        <v>1143</v>
      </c>
      <c r="J134" s="294">
        <v>50</v>
      </c>
      <c r="K134" s="337"/>
    </row>
    <row r="135" ht="15" customHeight="1">
      <c r="B135" s="335"/>
      <c r="C135" s="294" t="s">
        <v>132</v>
      </c>
      <c r="D135" s="294"/>
      <c r="E135" s="294"/>
      <c r="F135" s="315" t="s">
        <v>1147</v>
      </c>
      <c r="G135" s="294"/>
      <c r="H135" s="294" t="s">
        <v>1193</v>
      </c>
      <c r="I135" s="294" t="s">
        <v>1143</v>
      </c>
      <c r="J135" s="294">
        <v>255</v>
      </c>
      <c r="K135" s="337"/>
    </row>
    <row r="136" ht="15" customHeight="1">
      <c r="B136" s="335"/>
      <c r="C136" s="294" t="s">
        <v>1170</v>
      </c>
      <c r="D136" s="294"/>
      <c r="E136" s="294"/>
      <c r="F136" s="315" t="s">
        <v>1141</v>
      </c>
      <c r="G136" s="294"/>
      <c r="H136" s="294" t="s">
        <v>1194</v>
      </c>
      <c r="I136" s="294" t="s">
        <v>1172</v>
      </c>
      <c r="J136" s="294"/>
      <c r="K136" s="337"/>
    </row>
    <row r="137" ht="15" customHeight="1">
      <c r="B137" s="335"/>
      <c r="C137" s="294" t="s">
        <v>1173</v>
      </c>
      <c r="D137" s="294"/>
      <c r="E137" s="294"/>
      <c r="F137" s="315" t="s">
        <v>1141</v>
      </c>
      <c r="G137" s="294"/>
      <c r="H137" s="294" t="s">
        <v>1195</v>
      </c>
      <c r="I137" s="294" t="s">
        <v>1175</v>
      </c>
      <c r="J137" s="294"/>
      <c r="K137" s="337"/>
    </row>
    <row r="138" ht="15" customHeight="1">
      <c r="B138" s="335"/>
      <c r="C138" s="294" t="s">
        <v>1176</v>
      </c>
      <c r="D138" s="294"/>
      <c r="E138" s="294"/>
      <c r="F138" s="315" t="s">
        <v>1141</v>
      </c>
      <c r="G138" s="294"/>
      <c r="H138" s="294" t="s">
        <v>1176</v>
      </c>
      <c r="I138" s="294" t="s">
        <v>1175</v>
      </c>
      <c r="J138" s="294"/>
      <c r="K138" s="337"/>
    </row>
    <row r="139" ht="15" customHeight="1">
      <c r="B139" s="335"/>
      <c r="C139" s="294" t="s">
        <v>42</v>
      </c>
      <c r="D139" s="294"/>
      <c r="E139" s="294"/>
      <c r="F139" s="315" t="s">
        <v>1141</v>
      </c>
      <c r="G139" s="294"/>
      <c r="H139" s="294" t="s">
        <v>1196</v>
      </c>
      <c r="I139" s="294" t="s">
        <v>1175</v>
      </c>
      <c r="J139" s="294"/>
      <c r="K139" s="337"/>
    </row>
    <row r="140" ht="15" customHeight="1">
      <c r="B140" s="335"/>
      <c r="C140" s="294" t="s">
        <v>1197</v>
      </c>
      <c r="D140" s="294"/>
      <c r="E140" s="294"/>
      <c r="F140" s="315" t="s">
        <v>1141</v>
      </c>
      <c r="G140" s="294"/>
      <c r="H140" s="294" t="s">
        <v>1198</v>
      </c>
      <c r="I140" s="294" t="s">
        <v>1175</v>
      </c>
      <c r="J140" s="294"/>
      <c r="K140" s="337"/>
    </row>
    <row r="141" ht="15" customHeight="1">
      <c r="B141" s="338"/>
      <c r="C141" s="339"/>
      <c r="D141" s="339"/>
      <c r="E141" s="339"/>
      <c r="F141" s="339"/>
      <c r="G141" s="339"/>
      <c r="H141" s="339"/>
      <c r="I141" s="339"/>
      <c r="J141" s="339"/>
      <c r="K141" s="340"/>
    </row>
    <row r="142" ht="18.75" customHeight="1">
      <c r="B142" s="290"/>
      <c r="C142" s="290"/>
      <c r="D142" s="290"/>
      <c r="E142" s="290"/>
      <c r="F142" s="327"/>
      <c r="G142" s="290"/>
      <c r="H142" s="290"/>
      <c r="I142" s="290"/>
      <c r="J142" s="290"/>
      <c r="K142" s="290"/>
    </row>
    <row r="143" ht="18.75" customHeight="1">
      <c r="B143" s="301"/>
      <c r="C143" s="301"/>
      <c r="D143" s="301"/>
      <c r="E143" s="301"/>
      <c r="F143" s="301"/>
      <c r="G143" s="301"/>
      <c r="H143" s="301"/>
      <c r="I143" s="301"/>
      <c r="J143" s="301"/>
      <c r="K143" s="301"/>
    </row>
    <row r="144" ht="7.5" customHeight="1">
      <c r="B144" s="302"/>
      <c r="C144" s="303"/>
      <c r="D144" s="303"/>
      <c r="E144" s="303"/>
      <c r="F144" s="303"/>
      <c r="G144" s="303"/>
      <c r="H144" s="303"/>
      <c r="I144" s="303"/>
      <c r="J144" s="303"/>
      <c r="K144" s="304"/>
    </row>
    <row r="145" ht="45" customHeight="1">
      <c r="B145" s="305"/>
      <c r="C145" s="306" t="s">
        <v>1199</v>
      </c>
      <c r="D145" s="306"/>
      <c r="E145" s="306"/>
      <c r="F145" s="306"/>
      <c r="G145" s="306"/>
      <c r="H145" s="306"/>
      <c r="I145" s="306"/>
      <c r="J145" s="306"/>
      <c r="K145" s="307"/>
    </row>
    <row r="146" ht="17.25" customHeight="1">
      <c r="B146" s="305"/>
      <c r="C146" s="308" t="s">
        <v>1135</v>
      </c>
      <c r="D146" s="308"/>
      <c r="E146" s="308"/>
      <c r="F146" s="308" t="s">
        <v>1136</v>
      </c>
      <c r="G146" s="309"/>
      <c r="H146" s="308" t="s">
        <v>127</v>
      </c>
      <c r="I146" s="308" t="s">
        <v>61</v>
      </c>
      <c r="J146" s="308" t="s">
        <v>1137</v>
      </c>
      <c r="K146" s="307"/>
    </row>
    <row r="147" ht="17.25" customHeight="1">
      <c r="B147" s="305"/>
      <c r="C147" s="310" t="s">
        <v>1138</v>
      </c>
      <c r="D147" s="310"/>
      <c r="E147" s="310"/>
      <c r="F147" s="311" t="s">
        <v>1139</v>
      </c>
      <c r="G147" s="312"/>
      <c r="H147" s="310"/>
      <c r="I147" s="310"/>
      <c r="J147" s="310" t="s">
        <v>1140</v>
      </c>
      <c r="K147" s="307"/>
    </row>
    <row r="148" ht="5.25" customHeight="1">
      <c r="B148" s="316"/>
      <c r="C148" s="313"/>
      <c r="D148" s="313"/>
      <c r="E148" s="313"/>
      <c r="F148" s="313"/>
      <c r="G148" s="314"/>
      <c r="H148" s="313"/>
      <c r="I148" s="313"/>
      <c r="J148" s="313"/>
      <c r="K148" s="337"/>
    </row>
    <row r="149" ht="15" customHeight="1">
      <c r="B149" s="316"/>
      <c r="C149" s="341" t="s">
        <v>1144</v>
      </c>
      <c r="D149" s="294"/>
      <c r="E149" s="294"/>
      <c r="F149" s="342" t="s">
        <v>1141</v>
      </c>
      <c r="G149" s="294"/>
      <c r="H149" s="341" t="s">
        <v>1180</v>
      </c>
      <c r="I149" s="341" t="s">
        <v>1143</v>
      </c>
      <c r="J149" s="341">
        <v>120</v>
      </c>
      <c r="K149" s="337"/>
    </row>
    <row r="150" ht="15" customHeight="1">
      <c r="B150" s="316"/>
      <c r="C150" s="341" t="s">
        <v>1189</v>
      </c>
      <c r="D150" s="294"/>
      <c r="E150" s="294"/>
      <c r="F150" s="342" t="s">
        <v>1141</v>
      </c>
      <c r="G150" s="294"/>
      <c r="H150" s="341" t="s">
        <v>1200</v>
      </c>
      <c r="I150" s="341" t="s">
        <v>1143</v>
      </c>
      <c r="J150" s="341" t="s">
        <v>1191</v>
      </c>
      <c r="K150" s="337"/>
    </row>
    <row r="151" ht="15" customHeight="1">
      <c r="B151" s="316"/>
      <c r="C151" s="341" t="s">
        <v>87</v>
      </c>
      <c r="D151" s="294"/>
      <c r="E151" s="294"/>
      <c r="F151" s="342" t="s">
        <v>1141</v>
      </c>
      <c r="G151" s="294"/>
      <c r="H151" s="341" t="s">
        <v>1201</v>
      </c>
      <c r="I151" s="341" t="s">
        <v>1143</v>
      </c>
      <c r="J151" s="341" t="s">
        <v>1191</v>
      </c>
      <c r="K151" s="337"/>
    </row>
    <row r="152" ht="15" customHeight="1">
      <c r="B152" s="316"/>
      <c r="C152" s="341" t="s">
        <v>1146</v>
      </c>
      <c r="D152" s="294"/>
      <c r="E152" s="294"/>
      <c r="F152" s="342" t="s">
        <v>1147</v>
      </c>
      <c r="G152" s="294"/>
      <c r="H152" s="341" t="s">
        <v>1180</v>
      </c>
      <c r="I152" s="341" t="s">
        <v>1143</v>
      </c>
      <c r="J152" s="341">
        <v>50</v>
      </c>
      <c r="K152" s="337"/>
    </row>
    <row r="153" ht="15" customHeight="1">
      <c r="B153" s="316"/>
      <c r="C153" s="341" t="s">
        <v>1149</v>
      </c>
      <c r="D153" s="294"/>
      <c r="E153" s="294"/>
      <c r="F153" s="342" t="s">
        <v>1141</v>
      </c>
      <c r="G153" s="294"/>
      <c r="H153" s="341" t="s">
        <v>1180</v>
      </c>
      <c r="I153" s="341" t="s">
        <v>1151</v>
      </c>
      <c r="J153" s="341"/>
      <c r="K153" s="337"/>
    </row>
    <row r="154" ht="15" customHeight="1">
      <c r="B154" s="316"/>
      <c r="C154" s="341" t="s">
        <v>1160</v>
      </c>
      <c r="D154" s="294"/>
      <c r="E154" s="294"/>
      <c r="F154" s="342" t="s">
        <v>1147</v>
      </c>
      <c r="G154" s="294"/>
      <c r="H154" s="341" t="s">
        <v>1180</v>
      </c>
      <c r="I154" s="341" t="s">
        <v>1143</v>
      </c>
      <c r="J154" s="341">
        <v>50</v>
      </c>
      <c r="K154" s="337"/>
    </row>
    <row r="155" ht="15" customHeight="1">
      <c r="B155" s="316"/>
      <c r="C155" s="341" t="s">
        <v>1168</v>
      </c>
      <c r="D155" s="294"/>
      <c r="E155" s="294"/>
      <c r="F155" s="342" t="s">
        <v>1147</v>
      </c>
      <c r="G155" s="294"/>
      <c r="H155" s="341" t="s">
        <v>1180</v>
      </c>
      <c r="I155" s="341" t="s">
        <v>1143</v>
      </c>
      <c r="J155" s="341">
        <v>50</v>
      </c>
      <c r="K155" s="337"/>
    </row>
    <row r="156" ht="15" customHeight="1">
      <c r="B156" s="316"/>
      <c r="C156" s="341" t="s">
        <v>1166</v>
      </c>
      <c r="D156" s="294"/>
      <c r="E156" s="294"/>
      <c r="F156" s="342" t="s">
        <v>1147</v>
      </c>
      <c r="G156" s="294"/>
      <c r="H156" s="341" t="s">
        <v>1180</v>
      </c>
      <c r="I156" s="341" t="s">
        <v>1143</v>
      </c>
      <c r="J156" s="341">
        <v>50</v>
      </c>
      <c r="K156" s="337"/>
    </row>
    <row r="157" ht="15" customHeight="1">
      <c r="B157" s="316"/>
      <c r="C157" s="341" t="s">
        <v>119</v>
      </c>
      <c r="D157" s="294"/>
      <c r="E157" s="294"/>
      <c r="F157" s="342" t="s">
        <v>1141</v>
      </c>
      <c r="G157" s="294"/>
      <c r="H157" s="341" t="s">
        <v>1202</v>
      </c>
      <c r="I157" s="341" t="s">
        <v>1143</v>
      </c>
      <c r="J157" s="341" t="s">
        <v>1203</v>
      </c>
      <c r="K157" s="337"/>
    </row>
    <row r="158" ht="15" customHeight="1">
      <c r="B158" s="316"/>
      <c r="C158" s="341" t="s">
        <v>1204</v>
      </c>
      <c r="D158" s="294"/>
      <c r="E158" s="294"/>
      <c r="F158" s="342" t="s">
        <v>1141</v>
      </c>
      <c r="G158" s="294"/>
      <c r="H158" s="341" t="s">
        <v>1205</v>
      </c>
      <c r="I158" s="341" t="s">
        <v>1175</v>
      </c>
      <c r="J158" s="341"/>
      <c r="K158" s="337"/>
    </row>
    <row r="159" ht="15" customHeight="1">
      <c r="B159" s="343"/>
      <c r="C159" s="325"/>
      <c r="D159" s="325"/>
      <c r="E159" s="325"/>
      <c r="F159" s="325"/>
      <c r="G159" s="325"/>
      <c r="H159" s="325"/>
      <c r="I159" s="325"/>
      <c r="J159" s="325"/>
      <c r="K159" s="344"/>
    </row>
    <row r="160" ht="18.75" customHeight="1">
      <c r="B160" s="290"/>
      <c r="C160" s="294"/>
      <c r="D160" s="294"/>
      <c r="E160" s="294"/>
      <c r="F160" s="315"/>
      <c r="G160" s="294"/>
      <c r="H160" s="294"/>
      <c r="I160" s="294"/>
      <c r="J160" s="294"/>
      <c r="K160" s="290"/>
    </row>
    <row r="161" ht="18.75" customHeight="1">
      <c r="B161" s="301"/>
      <c r="C161" s="301"/>
      <c r="D161" s="301"/>
      <c r="E161" s="301"/>
      <c r="F161" s="301"/>
      <c r="G161" s="301"/>
      <c r="H161" s="301"/>
      <c r="I161" s="301"/>
      <c r="J161" s="301"/>
      <c r="K161" s="301"/>
    </row>
    <row r="162" ht="7.5" customHeight="1">
      <c r="B162" s="280"/>
      <c r="C162" s="281"/>
      <c r="D162" s="281"/>
      <c r="E162" s="281"/>
      <c r="F162" s="281"/>
      <c r="G162" s="281"/>
      <c r="H162" s="281"/>
      <c r="I162" s="281"/>
      <c r="J162" s="281"/>
      <c r="K162" s="282"/>
    </row>
    <row r="163" ht="45" customHeight="1">
      <c r="B163" s="283"/>
      <c r="C163" s="284" t="s">
        <v>1206</v>
      </c>
      <c r="D163" s="284"/>
      <c r="E163" s="284"/>
      <c r="F163" s="284"/>
      <c r="G163" s="284"/>
      <c r="H163" s="284"/>
      <c r="I163" s="284"/>
      <c r="J163" s="284"/>
      <c r="K163" s="285"/>
    </row>
    <row r="164" ht="17.25" customHeight="1">
      <c r="B164" s="283"/>
      <c r="C164" s="308" t="s">
        <v>1135</v>
      </c>
      <c r="D164" s="308"/>
      <c r="E164" s="308"/>
      <c r="F164" s="308" t="s">
        <v>1136</v>
      </c>
      <c r="G164" s="345"/>
      <c r="H164" s="346" t="s">
        <v>127</v>
      </c>
      <c r="I164" s="346" t="s">
        <v>61</v>
      </c>
      <c r="J164" s="308" t="s">
        <v>1137</v>
      </c>
      <c r="K164" s="285"/>
    </row>
    <row r="165" ht="17.25" customHeight="1">
      <c r="B165" s="286"/>
      <c r="C165" s="310" t="s">
        <v>1138</v>
      </c>
      <c r="D165" s="310"/>
      <c r="E165" s="310"/>
      <c r="F165" s="311" t="s">
        <v>1139</v>
      </c>
      <c r="G165" s="347"/>
      <c r="H165" s="348"/>
      <c r="I165" s="348"/>
      <c r="J165" s="310" t="s">
        <v>1140</v>
      </c>
      <c r="K165" s="288"/>
    </row>
    <row r="166" ht="5.25" customHeight="1">
      <c r="B166" s="316"/>
      <c r="C166" s="313"/>
      <c r="D166" s="313"/>
      <c r="E166" s="313"/>
      <c r="F166" s="313"/>
      <c r="G166" s="314"/>
      <c r="H166" s="313"/>
      <c r="I166" s="313"/>
      <c r="J166" s="313"/>
      <c r="K166" s="337"/>
    </row>
    <row r="167" ht="15" customHeight="1">
      <c r="B167" s="316"/>
      <c r="C167" s="294" t="s">
        <v>1144</v>
      </c>
      <c r="D167" s="294"/>
      <c r="E167" s="294"/>
      <c r="F167" s="315" t="s">
        <v>1141</v>
      </c>
      <c r="G167" s="294"/>
      <c r="H167" s="294" t="s">
        <v>1180</v>
      </c>
      <c r="I167" s="294" t="s">
        <v>1143</v>
      </c>
      <c r="J167" s="294">
        <v>120</v>
      </c>
      <c r="K167" s="337"/>
    </row>
    <row r="168" ht="15" customHeight="1">
      <c r="B168" s="316"/>
      <c r="C168" s="294" t="s">
        <v>1189</v>
      </c>
      <c r="D168" s="294"/>
      <c r="E168" s="294"/>
      <c r="F168" s="315" t="s">
        <v>1141</v>
      </c>
      <c r="G168" s="294"/>
      <c r="H168" s="294" t="s">
        <v>1190</v>
      </c>
      <c r="I168" s="294" t="s">
        <v>1143</v>
      </c>
      <c r="J168" s="294" t="s">
        <v>1191</v>
      </c>
      <c r="K168" s="337"/>
    </row>
    <row r="169" ht="15" customHeight="1">
      <c r="B169" s="316"/>
      <c r="C169" s="294" t="s">
        <v>87</v>
      </c>
      <c r="D169" s="294"/>
      <c r="E169" s="294"/>
      <c r="F169" s="315" t="s">
        <v>1141</v>
      </c>
      <c r="G169" s="294"/>
      <c r="H169" s="294" t="s">
        <v>1207</v>
      </c>
      <c r="I169" s="294" t="s">
        <v>1143</v>
      </c>
      <c r="J169" s="294" t="s">
        <v>1191</v>
      </c>
      <c r="K169" s="337"/>
    </row>
    <row r="170" ht="15" customHeight="1">
      <c r="B170" s="316"/>
      <c r="C170" s="294" t="s">
        <v>1146</v>
      </c>
      <c r="D170" s="294"/>
      <c r="E170" s="294"/>
      <c r="F170" s="315" t="s">
        <v>1147</v>
      </c>
      <c r="G170" s="294"/>
      <c r="H170" s="294" t="s">
        <v>1207</v>
      </c>
      <c r="I170" s="294" t="s">
        <v>1143</v>
      </c>
      <c r="J170" s="294">
        <v>50</v>
      </c>
      <c r="K170" s="337"/>
    </row>
    <row r="171" ht="15" customHeight="1">
      <c r="B171" s="316"/>
      <c r="C171" s="294" t="s">
        <v>1149</v>
      </c>
      <c r="D171" s="294"/>
      <c r="E171" s="294"/>
      <c r="F171" s="315" t="s">
        <v>1141</v>
      </c>
      <c r="G171" s="294"/>
      <c r="H171" s="294" t="s">
        <v>1207</v>
      </c>
      <c r="I171" s="294" t="s">
        <v>1151</v>
      </c>
      <c r="J171" s="294"/>
      <c r="K171" s="337"/>
    </row>
    <row r="172" ht="15" customHeight="1">
      <c r="B172" s="316"/>
      <c r="C172" s="294" t="s">
        <v>1160</v>
      </c>
      <c r="D172" s="294"/>
      <c r="E172" s="294"/>
      <c r="F172" s="315" t="s">
        <v>1147</v>
      </c>
      <c r="G172" s="294"/>
      <c r="H172" s="294" t="s">
        <v>1207</v>
      </c>
      <c r="I172" s="294" t="s">
        <v>1143</v>
      </c>
      <c r="J172" s="294">
        <v>50</v>
      </c>
      <c r="K172" s="337"/>
    </row>
    <row r="173" ht="15" customHeight="1">
      <c r="B173" s="316"/>
      <c r="C173" s="294" t="s">
        <v>1168</v>
      </c>
      <c r="D173" s="294"/>
      <c r="E173" s="294"/>
      <c r="F173" s="315" t="s">
        <v>1147</v>
      </c>
      <c r="G173" s="294"/>
      <c r="H173" s="294" t="s">
        <v>1207</v>
      </c>
      <c r="I173" s="294" t="s">
        <v>1143</v>
      </c>
      <c r="J173" s="294">
        <v>50</v>
      </c>
      <c r="K173" s="337"/>
    </row>
    <row r="174" ht="15" customHeight="1">
      <c r="B174" s="316"/>
      <c r="C174" s="294" t="s">
        <v>1166</v>
      </c>
      <c r="D174" s="294"/>
      <c r="E174" s="294"/>
      <c r="F174" s="315" t="s">
        <v>1147</v>
      </c>
      <c r="G174" s="294"/>
      <c r="H174" s="294" t="s">
        <v>1207</v>
      </c>
      <c r="I174" s="294" t="s">
        <v>1143</v>
      </c>
      <c r="J174" s="294">
        <v>50</v>
      </c>
      <c r="K174" s="337"/>
    </row>
    <row r="175" ht="15" customHeight="1">
      <c r="B175" s="316"/>
      <c r="C175" s="294" t="s">
        <v>126</v>
      </c>
      <c r="D175" s="294"/>
      <c r="E175" s="294"/>
      <c r="F175" s="315" t="s">
        <v>1141</v>
      </c>
      <c r="G175" s="294"/>
      <c r="H175" s="294" t="s">
        <v>1208</v>
      </c>
      <c r="I175" s="294" t="s">
        <v>1209</v>
      </c>
      <c r="J175" s="294"/>
      <c r="K175" s="337"/>
    </row>
    <row r="176" ht="15" customHeight="1">
      <c r="B176" s="316"/>
      <c r="C176" s="294" t="s">
        <v>61</v>
      </c>
      <c r="D176" s="294"/>
      <c r="E176" s="294"/>
      <c r="F176" s="315" t="s">
        <v>1141</v>
      </c>
      <c r="G176" s="294"/>
      <c r="H176" s="294" t="s">
        <v>1210</v>
      </c>
      <c r="I176" s="294" t="s">
        <v>1211</v>
      </c>
      <c r="J176" s="294">
        <v>1</v>
      </c>
      <c r="K176" s="337"/>
    </row>
    <row r="177" ht="15" customHeight="1">
      <c r="B177" s="316"/>
      <c r="C177" s="294" t="s">
        <v>57</v>
      </c>
      <c r="D177" s="294"/>
      <c r="E177" s="294"/>
      <c r="F177" s="315" t="s">
        <v>1141</v>
      </c>
      <c r="G177" s="294"/>
      <c r="H177" s="294" t="s">
        <v>1212</v>
      </c>
      <c r="I177" s="294" t="s">
        <v>1143</v>
      </c>
      <c r="J177" s="294">
        <v>20</v>
      </c>
      <c r="K177" s="337"/>
    </row>
    <row r="178" ht="15" customHeight="1">
      <c r="B178" s="316"/>
      <c r="C178" s="294" t="s">
        <v>127</v>
      </c>
      <c r="D178" s="294"/>
      <c r="E178" s="294"/>
      <c r="F178" s="315" t="s">
        <v>1141</v>
      </c>
      <c r="G178" s="294"/>
      <c r="H178" s="294" t="s">
        <v>1213</v>
      </c>
      <c r="I178" s="294" t="s">
        <v>1143</v>
      </c>
      <c r="J178" s="294">
        <v>255</v>
      </c>
      <c r="K178" s="337"/>
    </row>
    <row r="179" ht="15" customHeight="1">
      <c r="B179" s="316"/>
      <c r="C179" s="294" t="s">
        <v>128</v>
      </c>
      <c r="D179" s="294"/>
      <c r="E179" s="294"/>
      <c r="F179" s="315" t="s">
        <v>1141</v>
      </c>
      <c r="G179" s="294"/>
      <c r="H179" s="294" t="s">
        <v>1106</v>
      </c>
      <c r="I179" s="294" t="s">
        <v>1143</v>
      </c>
      <c r="J179" s="294">
        <v>10</v>
      </c>
      <c r="K179" s="337"/>
    </row>
    <row r="180" ht="15" customHeight="1">
      <c r="B180" s="316"/>
      <c r="C180" s="294" t="s">
        <v>129</v>
      </c>
      <c r="D180" s="294"/>
      <c r="E180" s="294"/>
      <c r="F180" s="315" t="s">
        <v>1141</v>
      </c>
      <c r="G180" s="294"/>
      <c r="H180" s="294" t="s">
        <v>1214</v>
      </c>
      <c r="I180" s="294" t="s">
        <v>1175</v>
      </c>
      <c r="J180" s="294"/>
      <c r="K180" s="337"/>
    </row>
    <row r="181" ht="15" customHeight="1">
      <c r="B181" s="316"/>
      <c r="C181" s="294" t="s">
        <v>1215</v>
      </c>
      <c r="D181" s="294"/>
      <c r="E181" s="294"/>
      <c r="F181" s="315" t="s">
        <v>1141</v>
      </c>
      <c r="G181" s="294"/>
      <c r="H181" s="294" t="s">
        <v>1216</v>
      </c>
      <c r="I181" s="294" t="s">
        <v>1175</v>
      </c>
      <c r="J181" s="294"/>
      <c r="K181" s="337"/>
    </row>
    <row r="182" ht="15" customHeight="1">
      <c r="B182" s="316"/>
      <c r="C182" s="294" t="s">
        <v>1204</v>
      </c>
      <c r="D182" s="294"/>
      <c r="E182" s="294"/>
      <c r="F182" s="315" t="s">
        <v>1141</v>
      </c>
      <c r="G182" s="294"/>
      <c r="H182" s="294" t="s">
        <v>1217</v>
      </c>
      <c r="I182" s="294" t="s">
        <v>1175</v>
      </c>
      <c r="J182" s="294"/>
      <c r="K182" s="337"/>
    </row>
    <row r="183" ht="15" customHeight="1">
      <c r="B183" s="316"/>
      <c r="C183" s="294" t="s">
        <v>131</v>
      </c>
      <c r="D183" s="294"/>
      <c r="E183" s="294"/>
      <c r="F183" s="315" t="s">
        <v>1147</v>
      </c>
      <c r="G183" s="294"/>
      <c r="H183" s="294" t="s">
        <v>1218</v>
      </c>
      <c r="I183" s="294" t="s">
        <v>1143</v>
      </c>
      <c r="J183" s="294">
        <v>50</v>
      </c>
      <c r="K183" s="337"/>
    </row>
    <row r="184" ht="15" customHeight="1">
      <c r="B184" s="316"/>
      <c r="C184" s="294" t="s">
        <v>1219</v>
      </c>
      <c r="D184" s="294"/>
      <c r="E184" s="294"/>
      <c r="F184" s="315" t="s">
        <v>1147</v>
      </c>
      <c r="G184" s="294"/>
      <c r="H184" s="294" t="s">
        <v>1220</v>
      </c>
      <c r="I184" s="294" t="s">
        <v>1221</v>
      </c>
      <c r="J184" s="294"/>
      <c r="K184" s="337"/>
    </row>
    <row r="185" ht="15" customHeight="1">
      <c r="B185" s="316"/>
      <c r="C185" s="294" t="s">
        <v>1222</v>
      </c>
      <c r="D185" s="294"/>
      <c r="E185" s="294"/>
      <c r="F185" s="315" t="s">
        <v>1147</v>
      </c>
      <c r="G185" s="294"/>
      <c r="H185" s="294" t="s">
        <v>1223</v>
      </c>
      <c r="I185" s="294" t="s">
        <v>1221</v>
      </c>
      <c r="J185" s="294"/>
      <c r="K185" s="337"/>
    </row>
    <row r="186" ht="15" customHeight="1">
      <c r="B186" s="316"/>
      <c r="C186" s="294" t="s">
        <v>1224</v>
      </c>
      <c r="D186" s="294"/>
      <c r="E186" s="294"/>
      <c r="F186" s="315" t="s">
        <v>1147</v>
      </c>
      <c r="G186" s="294"/>
      <c r="H186" s="294" t="s">
        <v>1225</v>
      </c>
      <c r="I186" s="294" t="s">
        <v>1221</v>
      </c>
      <c r="J186" s="294"/>
      <c r="K186" s="337"/>
    </row>
    <row r="187" ht="15" customHeight="1">
      <c r="B187" s="316"/>
      <c r="C187" s="349" t="s">
        <v>1226</v>
      </c>
      <c r="D187" s="294"/>
      <c r="E187" s="294"/>
      <c r="F187" s="315" t="s">
        <v>1147</v>
      </c>
      <c r="G187" s="294"/>
      <c r="H187" s="294" t="s">
        <v>1227</v>
      </c>
      <c r="I187" s="294" t="s">
        <v>1228</v>
      </c>
      <c r="J187" s="350" t="s">
        <v>1229</v>
      </c>
      <c r="K187" s="337"/>
    </row>
    <row r="188" ht="15" customHeight="1">
      <c r="B188" s="316"/>
      <c r="C188" s="300" t="s">
        <v>46</v>
      </c>
      <c r="D188" s="294"/>
      <c r="E188" s="294"/>
      <c r="F188" s="315" t="s">
        <v>1141</v>
      </c>
      <c r="G188" s="294"/>
      <c r="H188" s="290" t="s">
        <v>1230</v>
      </c>
      <c r="I188" s="294" t="s">
        <v>1231</v>
      </c>
      <c r="J188" s="294"/>
      <c r="K188" s="337"/>
    </row>
    <row r="189" ht="15" customHeight="1">
      <c r="B189" s="316"/>
      <c r="C189" s="300" t="s">
        <v>1232</v>
      </c>
      <c r="D189" s="294"/>
      <c r="E189" s="294"/>
      <c r="F189" s="315" t="s">
        <v>1141</v>
      </c>
      <c r="G189" s="294"/>
      <c r="H189" s="294" t="s">
        <v>1233</v>
      </c>
      <c r="I189" s="294" t="s">
        <v>1175</v>
      </c>
      <c r="J189" s="294"/>
      <c r="K189" s="337"/>
    </row>
    <row r="190" ht="15" customHeight="1">
      <c r="B190" s="316"/>
      <c r="C190" s="300" t="s">
        <v>1234</v>
      </c>
      <c r="D190" s="294"/>
      <c r="E190" s="294"/>
      <c r="F190" s="315" t="s">
        <v>1141</v>
      </c>
      <c r="G190" s="294"/>
      <c r="H190" s="294" t="s">
        <v>1235</v>
      </c>
      <c r="I190" s="294" t="s">
        <v>1175</v>
      </c>
      <c r="J190" s="294"/>
      <c r="K190" s="337"/>
    </row>
    <row r="191" ht="15" customHeight="1">
      <c r="B191" s="316"/>
      <c r="C191" s="300" t="s">
        <v>1236</v>
      </c>
      <c r="D191" s="294"/>
      <c r="E191" s="294"/>
      <c r="F191" s="315" t="s">
        <v>1147</v>
      </c>
      <c r="G191" s="294"/>
      <c r="H191" s="294" t="s">
        <v>1237</v>
      </c>
      <c r="I191" s="294" t="s">
        <v>1175</v>
      </c>
      <c r="J191" s="294"/>
      <c r="K191" s="337"/>
    </row>
    <row r="192" ht="15" customHeight="1">
      <c r="B192" s="343"/>
      <c r="C192" s="351"/>
      <c r="D192" s="325"/>
      <c r="E192" s="325"/>
      <c r="F192" s="325"/>
      <c r="G192" s="325"/>
      <c r="H192" s="325"/>
      <c r="I192" s="325"/>
      <c r="J192" s="325"/>
      <c r="K192" s="344"/>
    </row>
    <row r="193" ht="18.75" customHeight="1">
      <c r="B193" s="290"/>
      <c r="C193" s="294"/>
      <c r="D193" s="294"/>
      <c r="E193" s="294"/>
      <c r="F193" s="315"/>
      <c r="G193" s="294"/>
      <c r="H193" s="294"/>
      <c r="I193" s="294"/>
      <c r="J193" s="294"/>
      <c r="K193" s="290"/>
    </row>
    <row r="194" ht="18.75" customHeight="1">
      <c r="B194" s="290"/>
      <c r="C194" s="294"/>
      <c r="D194" s="294"/>
      <c r="E194" s="294"/>
      <c r="F194" s="315"/>
      <c r="G194" s="294"/>
      <c r="H194" s="294"/>
      <c r="I194" s="294"/>
      <c r="J194" s="294"/>
      <c r="K194" s="290"/>
    </row>
    <row r="195" ht="18.75" customHeight="1">
      <c r="B195" s="301"/>
      <c r="C195" s="301"/>
      <c r="D195" s="301"/>
      <c r="E195" s="301"/>
      <c r="F195" s="301"/>
      <c r="G195" s="301"/>
      <c r="H195" s="301"/>
      <c r="I195" s="301"/>
      <c r="J195" s="301"/>
      <c r="K195" s="301"/>
    </row>
    <row r="196" ht="13.5">
      <c r="B196" s="280"/>
      <c r="C196" s="281"/>
      <c r="D196" s="281"/>
      <c r="E196" s="281"/>
      <c r="F196" s="281"/>
      <c r="G196" s="281"/>
      <c r="H196" s="281"/>
      <c r="I196" s="281"/>
      <c r="J196" s="281"/>
      <c r="K196" s="282"/>
    </row>
    <row r="197" ht="21">
      <c r="B197" s="283"/>
      <c r="C197" s="284" t="s">
        <v>1238</v>
      </c>
      <c r="D197" s="284"/>
      <c r="E197" s="284"/>
      <c r="F197" s="284"/>
      <c r="G197" s="284"/>
      <c r="H197" s="284"/>
      <c r="I197" s="284"/>
      <c r="J197" s="284"/>
      <c r="K197" s="285"/>
    </row>
    <row r="198" ht="25.5" customHeight="1">
      <c r="B198" s="283"/>
      <c r="C198" s="352" t="s">
        <v>1239</v>
      </c>
      <c r="D198" s="352"/>
      <c r="E198" s="352"/>
      <c r="F198" s="352" t="s">
        <v>1240</v>
      </c>
      <c r="G198" s="353"/>
      <c r="H198" s="352" t="s">
        <v>1241</v>
      </c>
      <c r="I198" s="352"/>
      <c r="J198" s="352"/>
      <c r="K198" s="285"/>
    </row>
    <row r="199" ht="5.25" customHeight="1">
      <c r="B199" s="316"/>
      <c r="C199" s="313"/>
      <c r="D199" s="313"/>
      <c r="E199" s="313"/>
      <c r="F199" s="313"/>
      <c r="G199" s="294"/>
      <c r="H199" s="313"/>
      <c r="I199" s="313"/>
      <c r="J199" s="313"/>
      <c r="K199" s="337"/>
    </row>
    <row r="200" ht="15" customHeight="1">
      <c r="B200" s="316"/>
      <c r="C200" s="294" t="s">
        <v>1231</v>
      </c>
      <c r="D200" s="294"/>
      <c r="E200" s="294"/>
      <c r="F200" s="315" t="s">
        <v>47</v>
      </c>
      <c r="G200" s="294"/>
      <c r="H200" s="294" t="s">
        <v>1242</v>
      </c>
      <c r="I200" s="294"/>
      <c r="J200" s="294"/>
      <c r="K200" s="337"/>
    </row>
    <row r="201" ht="15" customHeight="1">
      <c r="B201" s="316"/>
      <c r="C201" s="322"/>
      <c r="D201" s="294"/>
      <c r="E201" s="294"/>
      <c r="F201" s="315" t="s">
        <v>48</v>
      </c>
      <c r="G201" s="294"/>
      <c r="H201" s="294" t="s">
        <v>1243</v>
      </c>
      <c r="I201" s="294"/>
      <c r="J201" s="294"/>
      <c r="K201" s="337"/>
    </row>
    <row r="202" ht="15" customHeight="1">
      <c r="B202" s="316"/>
      <c r="C202" s="322"/>
      <c r="D202" s="294"/>
      <c r="E202" s="294"/>
      <c r="F202" s="315" t="s">
        <v>51</v>
      </c>
      <c r="G202" s="294"/>
      <c r="H202" s="294" t="s">
        <v>1244</v>
      </c>
      <c r="I202" s="294"/>
      <c r="J202" s="294"/>
      <c r="K202" s="337"/>
    </row>
    <row r="203" ht="15" customHeight="1">
      <c r="B203" s="316"/>
      <c r="C203" s="294"/>
      <c r="D203" s="294"/>
      <c r="E203" s="294"/>
      <c r="F203" s="315" t="s">
        <v>49</v>
      </c>
      <c r="G203" s="294"/>
      <c r="H203" s="294" t="s">
        <v>1245</v>
      </c>
      <c r="I203" s="294"/>
      <c r="J203" s="294"/>
      <c r="K203" s="337"/>
    </row>
    <row r="204" ht="15" customHeight="1">
      <c r="B204" s="316"/>
      <c r="C204" s="294"/>
      <c r="D204" s="294"/>
      <c r="E204" s="294"/>
      <c r="F204" s="315" t="s">
        <v>50</v>
      </c>
      <c r="G204" s="294"/>
      <c r="H204" s="294" t="s">
        <v>1246</v>
      </c>
      <c r="I204" s="294"/>
      <c r="J204" s="294"/>
      <c r="K204" s="337"/>
    </row>
    <row r="205" ht="15" customHeight="1">
      <c r="B205" s="316"/>
      <c r="C205" s="294"/>
      <c r="D205" s="294"/>
      <c r="E205" s="294"/>
      <c r="F205" s="315"/>
      <c r="G205" s="294"/>
      <c r="H205" s="294"/>
      <c r="I205" s="294"/>
      <c r="J205" s="294"/>
      <c r="K205" s="337"/>
    </row>
    <row r="206" ht="15" customHeight="1">
      <c r="B206" s="316"/>
      <c r="C206" s="294" t="s">
        <v>1187</v>
      </c>
      <c r="D206" s="294"/>
      <c r="E206" s="294"/>
      <c r="F206" s="315" t="s">
        <v>92</v>
      </c>
      <c r="G206" s="294"/>
      <c r="H206" s="294" t="s">
        <v>1247</v>
      </c>
      <c r="I206" s="294"/>
      <c r="J206" s="294"/>
      <c r="K206" s="337"/>
    </row>
    <row r="207" ht="15" customHeight="1">
      <c r="B207" s="316"/>
      <c r="C207" s="322"/>
      <c r="D207" s="294"/>
      <c r="E207" s="294"/>
      <c r="F207" s="315" t="s">
        <v>1089</v>
      </c>
      <c r="G207" s="294"/>
      <c r="H207" s="294" t="s">
        <v>1090</v>
      </c>
      <c r="I207" s="294"/>
      <c r="J207" s="294"/>
      <c r="K207" s="337"/>
    </row>
    <row r="208" ht="15" customHeight="1">
      <c r="B208" s="316"/>
      <c r="C208" s="294"/>
      <c r="D208" s="294"/>
      <c r="E208" s="294"/>
      <c r="F208" s="315" t="s">
        <v>1087</v>
      </c>
      <c r="G208" s="294"/>
      <c r="H208" s="294" t="s">
        <v>1248</v>
      </c>
      <c r="I208" s="294"/>
      <c r="J208" s="294"/>
      <c r="K208" s="337"/>
    </row>
    <row r="209" ht="15" customHeight="1">
      <c r="B209" s="354"/>
      <c r="C209" s="322"/>
      <c r="D209" s="322"/>
      <c r="E209" s="322"/>
      <c r="F209" s="315" t="s">
        <v>82</v>
      </c>
      <c r="G209" s="300"/>
      <c r="H209" s="341" t="s">
        <v>86</v>
      </c>
      <c r="I209" s="341"/>
      <c r="J209" s="341"/>
      <c r="K209" s="355"/>
    </row>
    <row r="210" ht="15" customHeight="1">
      <c r="B210" s="354"/>
      <c r="C210" s="322"/>
      <c r="D210" s="322"/>
      <c r="E210" s="322"/>
      <c r="F210" s="315" t="s">
        <v>139</v>
      </c>
      <c r="G210" s="300"/>
      <c r="H210" s="341" t="s">
        <v>1249</v>
      </c>
      <c r="I210" s="341"/>
      <c r="J210" s="341"/>
      <c r="K210" s="355"/>
    </row>
    <row r="211" ht="15" customHeight="1">
      <c r="B211" s="354"/>
      <c r="C211" s="322"/>
      <c r="D211" s="322"/>
      <c r="E211" s="322"/>
      <c r="F211" s="356"/>
      <c r="G211" s="300"/>
      <c r="H211" s="357"/>
      <c r="I211" s="357"/>
      <c r="J211" s="357"/>
      <c r="K211" s="355"/>
    </row>
    <row r="212" ht="15" customHeight="1">
      <c r="B212" s="354"/>
      <c r="C212" s="294" t="s">
        <v>1211</v>
      </c>
      <c r="D212" s="322"/>
      <c r="E212" s="322"/>
      <c r="F212" s="315">
        <v>1</v>
      </c>
      <c r="G212" s="300"/>
      <c r="H212" s="341" t="s">
        <v>1250</v>
      </c>
      <c r="I212" s="341"/>
      <c r="J212" s="341"/>
      <c r="K212" s="355"/>
    </row>
    <row r="213" ht="15" customHeight="1">
      <c r="B213" s="354"/>
      <c r="C213" s="322"/>
      <c r="D213" s="322"/>
      <c r="E213" s="322"/>
      <c r="F213" s="315">
        <v>2</v>
      </c>
      <c r="G213" s="300"/>
      <c r="H213" s="341" t="s">
        <v>1251</v>
      </c>
      <c r="I213" s="341"/>
      <c r="J213" s="341"/>
      <c r="K213" s="355"/>
    </row>
    <row r="214" ht="15" customHeight="1">
      <c r="B214" s="354"/>
      <c r="C214" s="322"/>
      <c r="D214" s="322"/>
      <c r="E214" s="322"/>
      <c r="F214" s="315">
        <v>3</v>
      </c>
      <c r="G214" s="300"/>
      <c r="H214" s="341" t="s">
        <v>1252</v>
      </c>
      <c r="I214" s="341"/>
      <c r="J214" s="341"/>
      <c r="K214" s="355"/>
    </row>
    <row r="215" ht="15" customHeight="1">
      <c r="B215" s="354"/>
      <c r="C215" s="322"/>
      <c r="D215" s="322"/>
      <c r="E215" s="322"/>
      <c r="F215" s="315">
        <v>4</v>
      </c>
      <c r="G215" s="300"/>
      <c r="H215" s="341" t="s">
        <v>1253</v>
      </c>
      <c r="I215" s="341"/>
      <c r="J215" s="341"/>
      <c r="K215" s="355"/>
    </row>
    <row r="216" ht="12.75" customHeight="1">
      <c r="B216" s="358"/>
      <c r="C216" s="359"/>
      <c r="D216" s="359"/>
      <c r="E216" s="359"/>
      <c r="F216" s="359"/>
      <c r="G216" s="359"/>
      <c r="H216" s="359"/>
      <c r="I216" s="359"/>
      <c r="J216" s="359"/>
      <c r="K216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k-36\k_36</dc:creator>
  <cp:lastModifiedBy>k-36\k_36</cp:lastModifiedBy>
  <dcterms:created xsi:type="dcterms:W3CDTF">2018-12-10T14:42:17Z</dcterms:created>
  <dcterms:modified xsi:type="dcterms:W3CDTF">2018-12-10T14:42:24Z</dcterms:modified>
</cp:coreProperties>
</file>